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81" activeTab="0"/>
  </bookViews>
  <sheets>
    <sheet name="IB SD IV sem" sheetId="1" r:id="rId1"/>
    <sheet name="ECTS sem" sheetId="2" r:id="rId2"/>
    <sheet name="Analiza 2015" sheetId="3" r:id="rId3"/>
  </sheets>
  <externalReferences>
    <externalReference r:id="rId6"/>
  </externalReferences>
  <definedNames>
    <definedName name="_xlnm.Print_Area" localSheetId="1">'ECTS sem'!$A$1:$G$104</definedName>
    <definedName name="_xlnm.Print_Area" localSheetId="0">'IB SD IV sem'!$A$1:$AA$199</definedName>
  </definedNames>
  <calcPr fullCalcOnLoad="1"/>
</workbook>
</file>

<file path=xl/sharedStrings.xml><?xml version="1.0" encoding="utf-8"?>
<sst xmlns="http://schemas.openxmlformats.org/spreadsheetml/2006/main" count="848" uniqueCount="229">
  <si>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</si>
  <si>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</si>
  <si>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</si>
  <si>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</si>
  <si>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</si>
  <si>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</si>
  <si>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</si>
  <si>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</si>
  <si>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</si>
  <si>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</si>
  <si>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</si>
  <si>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</si>
  <si>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</si>
  <si>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</si>
  <si>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</si>
  <si>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</si>
  <si>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</si>
  <si>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</si>
  <si>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</si>
  <si>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</si>
  <si>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</si>
  <si>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</si>
  <si>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</si>
  <si>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</si>
  <si>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</si>
  <si>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</si>
  <si>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Legenda:</t>
  </si>
  <si>
    <t>S</t>
  </si>
  <si>
    <t>ARKUSZ 1</t>
  </si>
  <si>
    <t>B.</t>
  </si>
  <si>
    <t>6.</t>
  </si>
  <si>
    <t>7.</t>
  </si>
  <si>
    <t>8.</t>
  </si>
  <si>
    <t>9.</t>
  </si>
  <si>
    <t>ARKUSZ 2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</si>
  <si>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</si>
  <si>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</si>
  <si>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</si>
  <si>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</si>
  <si>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</si>
  <si>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</si>
  <si>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FORMA STUDIÓW:</t>
  </si>
  <si>
    <t>POZIOM STUDIÓW:</t>
  </si>
  <si>
    <t>11.</t>
  </si>
  <si>
    <t>PROFIL KSZTAŁCENIA:</t>
  </si>
  <si>
    <t>STUDIA STACJONARNE</t>
  </si>
  <si>
    <t>PROFIL OGÓLNOAKADEMICKI</t>
  </si>
  <si>
    <t>INŻYNIERIA BIOMEDYCZNA</t>
  </si>
  <si>
    <t>WYDZIAŁ INŻYNIERII MECHANICZNEJ</t>
  </si>
  <si>
    <t>Moduł - Badanie materiałów i tkanek</t>
  </si>
  <si>
    <t>Moduł  - rehabilitacja ruchowa</t>
  </si>
  <si>
    <t>Seminarium dyplomowe</t>
  </si>
  <si>
    <t>Moduł - projektowanie i modelowanie struktur biomechanicznych</t>
  </si>
  <si>
    <t>Podstawy programowania</t>
  </si>
  <si>
    <t>Obrazowanie medyczne</t>
  </si>
  <si>
    <t>Moduł - automatyka i sterowanie</t>
  </si>
  <si>
    <t xml:space="preserve">Moduł - systemy teleinformatyczne </t>
  </si>
  <si>
    <t>Statystyka medyczna</t>
  </si>
  <si>
    <t>Prawne i ekonomiczne aspekty przedsiębiorczości</t>
  </si>
  <si>
    <t>Rysunek z grafiką inżynierską</t>
  </si>
  <si>
    <t>UNIWERSYTET TECHNOLOGICZNO - PRZYRODNICZY</t>
  </si>
  <si>
    <t>Bydgoszcz dn. …………………..........…..</t>
  </si>
  <si>
    <t>ROZKŁAD ZAJĘĆ W SEMESTRZE</t>
  </si>
  <si>
    <t>sem. I</t>
  </si>
  <si>
    <t>sem. III</t>
  </si>
  <si>
    <t>P</t>
  </si>
  <si>
    <t>PRZEDMIOTY PODSTAWOWE</t>
  </si>
  <si>
    <t>PODSUMOWANIE ARKUSZA 1</t>
  </si>
  <si>
    <t>Uwagi:</t>
  </si>
  <si>
    <t>Pozycja                planu</t>
  </si>
  <si>
    <t>PRZEDMIOTY KIERUNKOWE</t>
  </si>
  <si>
    <t xml:space="preserve">Przygotowanie i złożenie pracy dyplomowej oraz przygotowanie do egzaminu dyplomowego </t>
  </si>
  <si>
    <t>PODSUMOWANIE ARKUSZA 1+2</t>
  </si>
  <si>
    <t>PODSUMOWANIE ARKUSZA 1+2+3</t>
  </si>
  <si>
    <t>Jednostka prowadząca kierunek studiów</t>
  </si>
  <si>
    <t>Nazwa kierunku studiów</t>
  </si>
  <si>
    <t>Forma studiów</t>
  </si>
  <si>
    <t>Poziom studiów</t>
  </si>
  <si>
    <t xml:space="preserve">OGÓLNA LICZBA GODZIN </t>
  </si>
  <si>
    <t>OGÓLNA LICZBA PKT. ECTS</t>
  </si>
  <si>
    <t>Godziny</t>
  </si>
  <si>
    <t>Punkty ECTS</t>
  </si>
  <si>
    <t xml:space="preserve">Liczba </t>
  </si>
  <si>
    <t>%</t>
  </si>
  <si>
    <t>x</t>
  </si>
  <si>
    <t>Wychowanie fizyczne</t>
  </si>
  <si>
    <t>Przedmioty kierunkowe</t>
  </si>
  <si>
    <t>Przedmioty specjalnościowe</t>
  </si>
  <si>
    <t>Zajęcia o charakterze praktycznym</t>
  </si>
  <si>
    <t>Zajęcia do wyboru (co najmniej 30% ECTS)</t>
  </si>
  <si>
    <t>………………………………………………………</t>
  </si>
  <si>
    <t>Prorektor ds. Dydaktycznych i Studenckich</t>
  </si>
  <si>
    <t>Praca przejściowa</t>
  </si>
  <si>
    <t>Wydział:</t>
  </si>
  <si>
    <t>Kierunek:</t>
  </si>
  <si>
    <t>Specjalność:</t>
  </si>
  <si>
    <t>Forma studiów:</t>
  </si>
  <si>
    <t>Poziom studiów:</t>
  </si>
  <si>
    <t xml:space="preserve">Plan nr </t>
  </si>
  <si>
    <t xml:space="preserve">Obowiązuje od roku akademickiego: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</si>
  <si>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</si>
  <si>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</si>
  <si>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</si>
  <si>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</si>
  <si>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</si>
  <si>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</si>
  <si>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</si>
  <si>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</si>
  <si>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III sp. 1</t>
  </si>
  <si>
    <t>Studentów obowiązuje uczestnictwo na wszystkich rodzajach zajęć dydaktycznych objętych planem.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</si>
  <si>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</si>
  <si>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</si>
  <si>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</si>
  <si>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</si>
  <si>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</si>
  <si>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</si>
  <si>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</si>
  <si>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-</t>
  </si>
  <si>
    <t>egzamin</t>
  </si>
  <si>
    <t>12.</t>
  </si>
  <si>
    <r>
      <t>Język obcy</t>
    </r>
    <r>
      <rPr>
        <vertAlign val="superscript"/>
        <sz val="12"/>
        <rFont val="Cambria"/>
        <family val="1"/>
      </rPr>
      <t>2)</t>
    </r>
  </si>
  <si>
    <t>1. INŻYNIERIA TELEMEDYCZNA</t>
  </si>
  <si>
    <t>2. BIOMECHANIKA</t>
  </si>
  <si>
    <t>PODSUMOWANIE ARKUSZA 1+2+4</t>
  </si>
  <si>
    <t>sem. II</t>
  </si>
  <si>
    <t>ARKUSZ 3</t>
  </si>
  <si>
    <t>Moduł - systemy teleinformatyczne - Elektroniczna dokumentacja pracy szpitala</t>
  </si>
  <si>
    <t>Moduł - systemy teleinformatyczne - Systemy komputerowe w terapii i terapeutyczne urządzenia programowalne</t>
  </si>
  <si>
    <t>Moduł - systemy teleinformatyczne - Systemy zarządzania jednostkami służby zdrowia</t>
  </si>
  <si>
    <t>Moduł - telematyka medyczna - Telechirurgia/telekardiologia</t>
  </si>
  <si>
    <t>Moduł - telematyka medyczna - Techniczne aspekty telediagnostyki</t>
  </si>
  <si>
    <t>Moduł - telematyka medyczna - Zastosowania telemedycyny</t>
  </si>
  <si>
    <t>Moduł - sztuczna inteligencja w medycynie -  Sieci neuronowe</t>
  </si>
  <si>
    <t>Moduł - sztuczna inteligencja w medycynie - Systemy ekspertowe</t>
  </si>
  <si>
    <t>Moduł - techniki wizyjne w medycynie - Analiza sygnałów biomedycznych</t>
  </si>
  <si>
    <t>Moduł - techniki wizyjne w medycynie - Techniczne aspekty metod wizyjnych</t>
  </si>
  <si>
    <t>SEMESTR II sp.1</t>
  </si>
  <si>
    <r>
      <t xml:space="preserve">Moduł - systemy teleinformatyczne - Podstawy teleinformatyki </t>
    </r>
    <r>
      <rPr>
        <i/>
        <sz val="9"/>
        <rFont val="Cambria"/>
        <family val="1"/>
      </rPr>
      <t>(przedmiot obowiązkowy)</t>
    </r>
  </si>
  <si>
    <r>
      <t>Moduł - telematyka medyczna -  Podstawy telematyki  (</t>
    </r>
    <r>
      <rPr>
        <i/>
        <sz val="9"/>
        <rFont val="Cambria"/>
        <family val="1"/>
      </rPr>
      <t>przedmiot obowiązkowy</t>
    </r>
    <r>
      <rPr>
        <sz val="9"/>
        <rFont val="Cambria"/>
        <family val="1"/>
      </rPr>
      <t>)</t>
    </r>
  </si>
  <si>
    <t>sem. IV</t>
  </si>
  <si>
    <t>Fizyka materii żywej</t>
  </si>
  <si>
    <t>Tematyczne zajęcia praktyczne</t>
  </si>
  <si>
    <r>
      <t xml:space="preserve">Moduł - techniki wizyjne w medycynie -  Przesyłanie obrazów i metody obrazowania </t>
    </r>
    <r>
      <rPr>
        <i/>
        <sz val="9"/>
        <rFont val="Cambria"/>
        <family val="1"/>
      </rPr>
      <t>(przedmiot obowiązkowy)</t>
    </r>
  </si>
  <si>
    <r>
      <t xml:space="preserve">Moduł - sztuczna inteligencja w medycynie -  Automatyzacja i systemy wspomagania decyzji </t>
    </r>
    <r>
      <rPr>
        <i/>
        <sz val="8"/>
        <rFont val="Cambria"/>
        <family val="1"/>
      </rPr>
      <t>(przedmiot obowiązkowy)</t>
    </r>
  </si>
  <si>
    <r>
      <t>Moduł - sztuczna inteligencja w medycynie - do wyboru:</t>
    </r>
  </si>
  <si>
    <t>Moduł - telematyka medyczna - do wyboru:</t>
  </si>
  <si>
    <t xml:space="preserve">Moduł - techniki wizyjne w medycynie - do wyboru: </t>
  </si>
  <si>
    <r>
      <t>Język obcy</t>
    </r>
    <r>
      <rPr>
        <sz val="11"/>
        <color indexed="8"/>
        <rFont val="Cambria"/>
        <family val="1"/>
      </rPr>
      <t xml:space="preserve"> do wyboru spośród: 1. Język angielski, 2. Język niemiecki.</t>
    </r>
  </si>
  <si>
    <r>
      <t>STUDIA DRUGIEGO STOPNIA (</t>
    </r>
    <r>
      <rPr>
        <b/>
        <sz val="9"/>
        <rFont val="Cambria"/>
        <family val="1"/>
      </rPr>
      <t>2-letnie, MAGISTERSKIE)</t>
    </r>
  </si>
  <si>
    <t>Pomiary i sterowanie</t>
  </si>
  <si>
    <t>Ekspoloatacja systemów technicznych</t>
  </si>
  <si>
    <t>SEMESTR IV sp.1</t>
  </si>
  <si>
    <t>SEMESTR IV sp.2</t>
  </si>
  <si>
    <t>SEMESTR II sp.2</t>
  </si>
  <si>
    <t>SEMESTR III sp. 2</t>
  </si>
  <si>
    <t>Wybrane zagadnienia genetyki i terapi genowej</t>
  </si>
  <si>
    <t>Moduł - badanie materiałów i tkanek</t>
  </si>
  <si>
    <t>C.2.</t>
  </si>
  <si>
    <t>C.1.</t>
  </si>
  <si>
    <t>Rok akademicki, od którego obowiązuje plan studiów</t>
  </si>
  <si>
    <t>Numer planu studiów</t>
  </si>
  <si>
    <t>Pozycje planu</t>
  </si>
  <si>
    <t xml:space="preserve">Zajęcia wymagające bezpośredniego udziału nauczyciela akademickiego </t>
  </si>
  <si>
    <t xml:space="preserve">ŁĄCZNIE: </t>
  </si>
  <si>
    <t>100% pkt. ECTS</t>
  </si>
  <si>
    <t>pieczątka i podpis kierownika samodzielnej jednostki</t>
  </si>
  <si>
    <r>
      <t>Moduł - systemy teleinformatyczne - Systemy zarządzania jednostkami służby zdrowia</t>
    </r>
    <r>
      <rPr>
        <i/>
        <sz val="9"/>
        <rFont val="Cambria"/>
        <family val="1"/>
      </rPr>
      <t xml:space="preserve"> (przedmiot do wyboru)</t>
    </r>
  </si>
  <si>
    <r>
      <t xml:space="preserve">Moduł - systemy teleinformatyczne - Elektroniczna dokumentacja pracy szpitala </t>
    </r>
    <r>
      <rPr>
        <i/>
        <sz val="9"/>
        <rFont val="Cambria"/>
        <family val="1"/>
      </rPr>
      <t xml:space="preserve"> (przedmiot do wyboru)</t>
    </r>
  </si>
  <si>
    <r>
      <t>Moduł - systemy teleinformatyczne - Systemy komputerowe w terapii i terapeutyczne urządzenia programowalne</t>
    </r>
    <r>
      <rPr>
        <i/>
        <sz val="8"/>
        <rFont val="Cambria"/>
        <family val="1"/>
      </rPr>
      <t xml:space="preserve"> (przedmiot do wyboru)</t>
    </r>
  </si>
  <si>
    <r>
      <rPr>
        <b/>
        <sz val="10"/>
        <rFont val="Cambria"/>
        <family val="1"/>
      </rPr>
      <t>Tematyczne zajęcia praktyczn</t>
    </r>
    <r>
      <rPr>
        <sz val="10"/>
        <rFont val="Cambria"/>
        <family val="1"/>
      </rPr>
      <t>e prowadzone będą w języku obcym.</t>
    </r>
  </si>
  <si>
    <r>
      <t>Tematyczne zajęcia praktyczne</t>
    </r>
    <r>
      <rPr>
        <vertAlign val="superscript"/>
        <sz val="12"/>
        <rFont val="Cambria"/>
        <family val="1"/>
      </rPr>
      <t>3</t>
    </r>
  </si>
  <si>
    <r>
      <t>STUDIA DRUGIEGO STOPNIA</t>
    </r>
    <r>
      <rPr>
        <b/>
        <sz val="11"/>
        <rFont val="Cambria"/>
        <family val="1"/>
      </rPr>
      <t xml:space="preserve"> </t>
    </r>
    <r>
      <rPr>
        <b/>
        <sz val="9"/>
        <rFont val="Cambria"/>
        <family val="1"/>
      </rPr>
      <t>(2-letnie, MGR INŻ.)</t>
    </r>
  </si>
  <si>
    <t>Moduł - telematyka medyczna - Telechirurgia/telekardiologia  (przedmiot do wyboru)</t>
  </si>
  <si>
    <t>Moduł - telematyka medyczna - Techniczne aspekty telediagnostyki  (przedmiot do wyboru)</t>
  </si>
  <si>
    <r>
      <t xml:space="preserve">Moduł - techniki wizyjne w medycynie - Analiza sygnałów biomedycznych  </t>
    </r>
    <r>
      <rPr>
        <i/>
        <sz val="9"/>
        <rFont val="Cambria"/>
        <family val="1"/>
      </rPr>
      <t>(przedmiot do wyboru)</t>
    </r>
  </si>
  <si>
    <r>
      <t xml:space="preserve">Moduł - techniki wizyjne w medycynie - Techniczne aspekty metod wizyjnych  </t>
    </r>
    <r>
      <rPr>
        <i/>
        <sz val="9"/>
        <rFont val="Cambria"/>
        <family val="1"/>
      </rPr>
      <t>(przedmiot do wyboru)</t>
    </r>
  </si>
  <si>
    <r>
      <t xml:space="preserve">Moduł - sztuczna inteligencja w medycynie - Systemy ekspertowe </t>
    </r>
    <r>
      <rPr>
        <i/>
        <sz val="9"/>
        <rFont val="Cambria"/>
        <family val="1"/>
      </rPr>
      <t xml:space="preserve"> (przedmiot do wyboru)</t>
    </r>
  </si>
  <si>
    <r>
      <t xml:space="preserve">Moduł - sztuczna inteligencja w medycynie -  Sieci neuronowe </t>
    </r>
    <r>
      <rPr>
        <i/>
        <sz val="9"/>
        <rFont val="Cambria"/>
        <family val="1"/>
      </rPr>
      <t xml:space="preserve"> (przedmiot do wyboru)</t>
    </r>
  </si>
  <si>
    <r>
      <t xml:space="preserve">Moduł - telematyka medyczna - Telechirurgia/telekardiologia </t>
    </r>
    <r>
      <rPr>
        <i/>
        <sz val="9"/>
        <rFont val="Cambria"/>
        <family val="1"/>
      </rPr>
      <t xml:space="preserve"> (przedmiot do wyboru)</t>
    </r>
  </si>
  <si>
    <r>
      <t xml:space="preserve">Moduł - telematyka medyczna - Techniczne aspekty telediagnostyki  </t>
    </r>
    <r>
      <rPr>
        <i/>
        <sz val="9"/>
        <rFont val="Cambria"/>
        <family val="1"/>
      </rPr>
      <t>(przedmiot do wyboru)</t>
    </r>
  </si>
  <si>
    <r>
      <t xml:space="preserve">Moduł - telematyka medyczna - Zastosowania telemedycyny </t>
    </r>
    <r>
      <rPr>
        <i/>
        <sz val="9"/>
        <rFont val="Cambria"/>
        <family val="1"/>
      </rPr>
      <t xml:space="preserve"> (przedmiot do wyboru)</t>
    </r>
  </si>
  <si>
    <t>10.</t>
  </si>
  <si>
    <r>
      <rPr>
        <b/>
        <sz val="10"/>
        <rFont val="Cambria"/>
        <family val="1"/>
      </rPr>
      <t>Moduły</t>
    </r>
    <r>
      <rPr>
        <sz val="10"/>
        <rFont val="Cambria"/>
        <family val="1"/>
      </rPr>
      <t xml:space="preserve"> do wyboru w tym jeden przedmiot obowiązkowy a drugi do wyboru.</t>
    </r>
  </si>
  <si>
    <r>
      <t>Moduł - systemy teleinformatyczne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 - do wyboru:</t>
    </r>
  </si>
  <si>
    <r>
      <t>Moduł - telematyka medyczna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- do wyboru:</t>
    </r>
  </si>
  <si>
    <r>
      <t>Moduł - sztuczna inteligencja w medycynie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- do wyboru:</t>
    </r>
  </si>
  <si>
    <r>
      <t>Moduł - techniki wizyjne w medycynie</t>
    </r>
    <r>
      <rPr>
        <vertAlign val="superscript"/>
        <sz val="12"/>
        <rFont val="Cambria"/>
        <family val="1"/>
      </rPr>
      <t>4</t>
    </r>
    <r>
      <rPr>
        <sz val="12"/>
        <rFont val="Cambria"/>
        <family val="1"/>
      </rPr>
      <t xml:space="preserve"> - do wyboru: </t>
    </r>
  </si>
  <si>
    <t>Liczba godzinw semestrze (semestr I - IV)</t>
  </si>
  <si>
    <t>Studentów obowiązuje napisanie i obrona pracy dyplomowej oraz zdanie egzaminu dyplomowego (20 pkt. ECTS - poz. pl B.7).</t>
  </si>
  <si>
    <t>Wybrane zagadnienia genetyki i terapii genowej</t>
  </si>
  <si>
    <t>Przedmiot humanistyczny</t>
  </si>
  <si>
    <t>PLAN STUDIÓW NR II</t>
  </si>
  <si>
    <t>Obowiązuje od semestru letniego roku akademickiego: 2015/2016</t>
  </si>
  <si>
    <t>13.</t>
  </si>
  <si>
    <t>W-f</t>
  </si>
  <si>
    <t>2015/2016</t>
  </si>
  <si>
    <r>
      <t>B I L A N S   G O D Z I N   I   P U N K T Ó W   E C T S</t>
    </r>
    <r>
      <rPr>
        <b/>
        <vertAlign val="superscript"/>
        <sz val="10"/>
        <color indexed="8"/>
        <rFont val="Times New Roman"/>
        <family val="1"/>
      </rPr>
      <t xml:space="preserve"> 1</t>
    </r>
    <r>
      <rPr>
        <b/>
        <sz val="10"/>
        <color indexed="8"/>
        <rFont val="Times New Roman"/>
        <family val="1"/>
      </rPr>
      <t xml:space="preserve"> </t>
    </r>
  </si>
  <si>
    <t>Przedmiot/moduł</t>
  </si>
  <si>
    <t xml:space="preserve">Zajęcia z obszaru nauk humanistycznych i nauk społecznych łącznie: </t>
  </si>
  <si>
    <r>
      <t xml:space="preserve">w tym w zakresie ochrony własności intelektualnej i/lub bezpieczeństwa i higieny pracy </t>
    </r>
    <r>
      <rPr>
        <vertAlign val="superscript"/>
        <sz val="10"/>
        <color indexed="8"/>
        <rFont val="Times New Roman"/>
        <family val="1"/>
      </rPr>
      <t>2</t>
    </r>
  </si>
  <si>
    <r>
      <t>w tym w zakresie podstaw przedsiębiorczości i uzyskiwania  tzw. kompetencji miękkich</t>
    </r>
    <r>
      <rPr>
        <vertAlign val="superscript"/>
        <sz val="10"/>
        <color indexed="8"/>
        <rFont val="Times New Roman"/>
        <family val="1"/>
      </rPr>
      <t xml:space="preserve">  2</t>
    </r>
  </si>
  <si>
    <t>w tym inne zajęcia z zakresu nauk humanistycznych i nauk społecznych, nieujęte w pkt 1 i 2</t>
  </si>
  <si>
    <t xml:space="preserve">Zajęcia z języków obcych </t>
  </si>
  <si>
    <t>Zajęcia z wychowania fizycznego</t>
  </si>
  <si>
    <r>
      <t>Zajęcia z technologii informacyjnych</t>
    </r>
    <r>
      <rPr>
        <b/>
        <vertAlign val="superscript"/>
        <sz val="10"/>
        <color indexed="8"/>
        <rFont val="Times New Roman"/>
        <family val="1"/>
      </rPr>
      <t xml:space="preserve">  2</t>
    </r>
  </si>
  <si>
    <r>
      <t xml:space="preserve">Praktyka zawodowa </t>
    </r>
    <r>
      <rPr>
        <b/>
        <vertAlign val="superscript"/>
        <sz val="10"/>
        <color indexed="8"/>
        <rFont val="Times New Roman"/>
        <family val="1"/>
      </rPr>
      <t>3</t>
    </r>
  </si>
  <si>
    <t xml:space="preserve">Zajęci ogólnouczelniane niezwiązane z kierunkiem studiów lub zajęcia na innym kierunku </t>
  </si>
  <si>
    <t>Przedmioty z zakresu nauk podstawowych</t>
  </si>
  <si>
    <r>
      <t>Zajęcia powiązane z prowadzonymi badaniami naukowymi w dziedzeninie nauki / sztuki związanej z kierunkiem studiów służące zdobywaniu pogłębionej wiedzy i umiejętności prowadzenia badań naukowych</t>
    </r>
    <r>
      <rPr>
        <b/>
        <vertAlign val="superscript"/>
        <sz val="10"/>
        <color indexed="8"/>
        <rFont val="Times New Roman"/>
        <family val="1"/>
      </rPr>
      <t xml:space="preserve"> 4</t>
    </r>
  </si>
  <si>
    <r>
      <t>Zajęcia powiązane z praktycznym przygotowaniem zawodowym służące zdobywaniu umiejętności praktycznych i kompetencji społecznych,  prowadzone w warunkach właściwych dla danego zakresu działalności zawodowej, w sposób umożliwiający wykonywanie określonych czynności praktycznych i przez osoby, z których większość posiada doświadczenie zawodowe zdobyte poza uczelnią odpowiadające zakresowi tych zajęć</t>
    </r>
    <r>
      <rPr>
        <b/>
        <vertAlign val="superscript"/>
        <sz val="10"/>
        <color indexed="8"/>
        <rFont val="Times New Roman"/>
        <family val="1"/>
      </rPr>
      <t>5</t>
    </r>
  </si>
  <si>
    <t xml:space="preserve">Procentowy udział liczby punktów ECTS dla obszarów kształcenia w programie studiów 
dla kierunków przyporządkowanych do więcej niż jednego obszaru kształcenia </t>
  </si>
  <si>
    <t>1. obszar kształcenia w zakresie nauk technicznych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</si>
  <si>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w ogólnej liczbie godzin i punktów ECTS przewidzianych w planie studiów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</si>
  <si>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niewymagane dla studiów II stopnia</t>
    </r>
  </si>
  <si>
    <t>……………………………………………</t>
  </si>
  <si>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1"/>
      </rPr>
      <t xml:space="preserve">niewymagane na studiach II stopnia o profilu ogólnoakademickim 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</si>
  <si>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dotyczy jedynie studiów o profilu ogólnoakademickim, wymagana realizacja zajęć powiązanych z prowadzonymi badaniami  naukowymi w dziedzinie wyszczególnionej w opisie efektów kształcenia w wymiarze ponad 50% ogólnej liczby pkt. ECTS (wymagane dostosowanie programów prowadzonych kierunków/ poziomów studiów zgodnie z terminem określonym w pkt VII.5 wytycznych Senatu)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</si>
  <si>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dotyczy jedynie studiów o profilu praktycznym, wymagana realizacja zajęć powiązanych z praktycznym przygotowaniem zawodowym w wymiarze ponad 50% ogólnej liczby pkt. ECTS (wymagane dostosowanie programów prowadzonych kierunków /poziomów studiów zgodnie z terminem określonym w pkt VII.5 wytycznych Senatu)</t>
    </r>
  </si>
  <si>
    <r>
      <t>ANALIZA ZGODNOŚCI</t>
    </r>
    <r>
      <rPr>
        <b/>
        <sz val="10"/>
        <color indexed="8"/>
        <rFont val="Times New Roman"/>
        <family val="1"/>
      </rPr>
      <t xml:space="preserve">  PLANU STUDIÓW Z WYTYCZNYMI DLA RAD PODSTAWOWYCH JEDNOSTEK ORGANIZACYJNYCH </t>
    </r>
  </si>
  <si>
    <t>W SPRAWIE TWORZENIA NOWYCH I WERYFIKACJI  ISTNIEJĄCYCH PROGRAMÓW STUDIÓW W UTP</t>
  </si>
  <si>
    <t xml:space="preserve">                            WYDZIAŁ INŻYNIERII MECHANICZNEJ</t>
  </si>
  <si>
    <t>Inżynieria biomedyczna</t>
  </si>
  <si>
    <t>DRUGIEGO STOPNIA (2-letnie magisterskie)</t>
  </si>
  <si>
    <t>A.4, A.6</t>
  </si>
  <si>
    <t>A.1, C1.9, C2.5</t>
  </si>
  <si>
    <t>C1.1-11, C2.1-7</t>
  </si>
  <si>
    <t>II</t>
  </si>
  <si>
    <t>A.5</t>
  </si>
  <si>
    <t>C1.11, C2.7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</si>
</sst>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;#;\ 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sz val="12"/>
      <color indexed="8"/>
      <name val="Cambria"/>
      <family val="1"/>
    </font>
    <font>
      <b/>
      <i/>
      <sz val="12"/>
      <name val="Cambria"/>
      <family val="1"/>
    </font>
    <font>
      <u val="single"/>
      <sz val="10"/>
      <name val="Cambria"/>
      <family val="1"/>
    </font>
    <font>
      <b/>
      <sz val="12"/>
      <color indexed="10"/>
      <name val="Cambria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2"/>
    </font>
    <font>
      <sz val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10"/>
      <name val="Cambria"/>
      <family val="1"/>
    </font>
    <font>
      <i/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Arial CE"/>
      <family val="0"/>
    </font>
    <font>
      <sz val="10.5"/>
      <name val="Cambria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4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>
      <alignment/>
      <protection/>
    </xf>
    <xf numFmtId="0" fontId="57" fillId="0" borderId="0">
      <alignment/>
      <protection/>
    </xf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4" fillId="34" borderId="48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0" fontId="6" fillId="35" borderId="4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right" vertical="center"/>
    </xf>
    <xf numFmtId="0" fontId="6" fillId="0" borderId="0" xfId="0" applyFont="1" applyAlignment="1" quotePrefix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horizontal="left" vertical="center"/>
    </xf>
    <xf numFmtId="0" fontId="6" fillId="33" borderId="68" xfId="0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1" fillId="33" borderId="58" xfId="0" applyFont="1" applyFill="1" applyBorder="1" applyAlignment="1">
      <alignment horizontal="left" vertical="center"/>
    </xf>
    <xf numFmtId="0" fontId="12" fillId="36" borderId="58" xfId="0" applyFont="1" applyFill="1" applyBorder="1" applyAlignment="1">
      <alignment vertical="center"/>
    </xf>
    <xf numFmtId="0" fontId="12" fillId="33" borderId="58" xfId="0" applyFont="1" applyFill="1" applyBorder="1" applyAlignment="1">
      <alignment horizontal="left" vertical="center"/>
    </xf>
    <xf numFmtId="0" fontId="12" fillId="36" borderId="69" xfId="0" applyFont="1" applyFill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33" borderId="55" xfId="0" applyFont="1" applyFill="1" applyBorder="1" applyAlignment="1">
      <alignment horizontal="left" vertical="center"/>
    </xf>
    <xf numFmtId="0" fontId="12" fillId="36" borderId="55" xfId="0" applyFont="1" applyFill="1" applyBorder="1" applyAlignment="1">
      <alignment horizontal="left" vertical="center"/>
    </xf>
    <xf numFmtId="0" fontId="6" fillId="33" borderId="70" xfId="0" applyFont="1" applyFill="1" applyBorder="1" applyAlignment="1">
      <alignment horizontal="center" vertical="center"/>
    </xf>
    <xf numFmtId="0" fontId="21" fillId="36" borderId="58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6" fillId="37" borderId="56" xfId="0" applyFont="1" applyFill="1" applyBorder="1" applyAlignment="1">
      <alignment horizontal="center" vertical="center"/>
    </xf>
    <xf numFmtId="0" fontId="29" fillId="33" borderId="58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6" fillId="33" borderId="58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58" xfId="0" applyFont="1" applyBorder="1" applyAlignment="1">
      <alignment horizontal="left"/>
    </xf>
    <xf numFmtId="0" fontId="18" fillId="0" borderId="69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30" fillId="33" borderId="71" xfId="0" applyFont="1" applyFill="1" applyBorder="1" applyAlignment="1">
      <alignment/>
    </xf>
    <xf numFmtId="0" fontId="32" fillId="33" borderId="72" xfId="0" applyFont="1" applyFill="1" applyBorder="1" applyAlignment="1">
      <alignment/>
    </xf>
    <xf numFmtId="0" fontId="30" fillId="39" borderId="63" xfId="0" applyFont="1" applyFill="1" applyBorder="1" applyAlignment="1">
      <alignment horizontal="center" vertical="center"/>
    </xf>
    <xf numFmtId="0" fontId="30" fillId="39" borderId="61" xfId="0" applyFont="1" applyFill="1" applyBorder="1" applyAlignment="1">
      <alignment horizontal="center" vertical="center"/>
    </xf>
    <xf numFmtId="0" fontId="30" fillId="39" borderId="65" xfId="0" applyFont="1" applyFill="1" applyBorder="1" applyAlignment="1">
      <alignment horizontal="center" vertical="center"/>
    </xf>
    <xf numFmtId="0" fontId="30" fillId="39" borderId="2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30" xfId="0" applyFont="1" applyBorder="1" applyAlignment="1">
      <alignment horizontal="center" vertical="center"/>
    </xf>
    <xf numFmtId="9" fontId="18" fillId="0" borderId="58" xfId="56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" fontId="18" fillId="0" borderId="56" xfId="0" applyNumberFormat="1" applyFont="1" applyBorder="1" applyAlignment="1">
      <alignment horizontal="center" vertical="center"/>
    </xf>
    <xf numFmtId="9" fontId="18" fillId="0" borderId="49" xfId="56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9" borderId="75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62" xfId="0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0" fillId="39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39" borderId="1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39" borderId="20" xfId="0" applyFont="1" applyFill="1" applyBorder="1" applyAlignment="1">
      <alignment vertical="center"/>
    </xf>
    <xf numFmtId="0" fontId="18" fillId="39" borderId="0" xfId="0" applyFont="1" applyFill="1" applyBorder="1" applyAlignment="1">
      <alignment vertical="center"/>
    </xf>
    <xf numFmtId="0" fontId="18" fillId="39" borderId="21" xfId="0" applyFont="1" applyFill="1" applyBorder="1" applyAlignment="1">
      <alignment vertical="center"/>
    </xf>
    <xf numFmtId="0" fontId="18" fillId="39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30" fillId="0" borderId="58" xfId="0" applyFont="1" applyFill="1" applyBorder="1" applyAlignment="1">
      <alignment vertical="center" wrapText="1"/>
    </xf>
    <xf numFmtId="0" fontId="30" fillId="39" borderId="10" xfId="0" applyFont="1" applyFill="1" applyBorder="1" applyAlignment="1">
      <alignment horizontal="center" vertical="center" wrapText="1"/>
    </xf>
    <xf numFmtId="0" fontId="30" fillId="39" borderId="23" xfId="0" applyFont="1" applyFill="1" applyBorder="1" applyAlignment="1">
      <alignment horizontal="center" vertical="center" wrapText="1"/>
    </xf>
    <xf numFmtId="0" fontId="30" fillId="39" borderId="24" xfId="0" applyFont="1" applyFill="1" applyBorder="1" applyAlignment="1">
      <alignment horizontal="center" vertical="center" wrapText="1"/>
    </xf>
    <xf numFmtId="0" fontId="30" fillId="39" borderId="47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36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58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textRotation="90"/>
    </xf>
    <xf numFmtId="0" fontId="3" fillId="0" borderId="76" xfId="0" applyFont="1" applyBorder="1" applyAlignment="1">
      <alignment horizontal="center" vertical="center" textRotation="90"/>
    </xf>
    <xf numFmtId="0" fontId="3" fillId="0" borderId="89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80" xfId="0" applyFont="1" applyFill="1" applyBorder="1" applyAlignment="1">
      <alignment horizontal="center" vertical="center"/>
    </xf>
    <xf numFmtId="0" fontId="4" fillId="35" borderId="101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4" fillId="35" borderId="102" xfId="0" applyFont="1" applyFill="1" applyBorder="1" applyAlignment="1">
      <alignment horizontal="center" vertical="center"/>
    </xf>
    <xf numFmtId="0" fontId="4" fillId="35" borderId="94" xfId="0" applyFont="1" applyFill="1" applyBorder="1" applyAlignment="1">
      <alignment horizontal="center" vertical="center"/>
    </xf>
    <xf numFmtId="0" fontId="4" fillId="35" borderId="103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4" fillId="35" borderId="104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105" xfId="0" applyFont="1" applyFill="1" applyBorder="1" applyAlignment="1">
      <alignment horizontal="right" vertical="center"/>
    </xf>
    <xf numFmtId="0" fontId="4" fillId="35" borderId="106" xfId="0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left" vertical="center"/>
    </xf>
    <xf numFmtId="0" fontId="6" fillId="33" borderId="107" xfId="0" applyFont="1" applyFill="1" applyBorder="1" applyAlignment="1">
      <alignment horizontal="left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left" vertical="top" wrapText="1"/>
    </xf>
    <xf numFmtId="0" fontId="6" fillId="0" borderId="109" xfId="0" applyFont="1" applyFill="1" applyBorder="1" applyAlignment="1">
      <alignment horizontal="left" vertical="top" wrapText="1"/>
    </xf>
    <xf numFmtId="0" fontId="3" fillId="34" borderId="4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textRotation="90" wrapText="1"/>
    </xf>
    <xf numFmtId="0" fontId="3" fillId="0" borderId="11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0" borderId="9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0" fillId="35" borderId="101" xfId="0" applyFont="1" applyFill="1" applyBorder="1" applyAlignment="1">
      <alignment horizontal="center" vertical="center"/>
    </xf>
    <xf numFmtId="0" fontId="10" fillId="35" borderId="87" xfId="0" applyFont="1" applyFill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11" fillId="35" borderId="79" xfId="0" applyFont="1" applyFill="1" applyBorder="1" applyAlignment="1">
      <alignment horizontal="center" vertical="center"/>
    </xf>
    <xf numFmtId="0" fontId="11" fillId="35" borderId="80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left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10" fillId="35" borderId="89" xfId="0" applyFont="1" applyFill="1" applyBorder="1" applyAlignment="1">
      <alignment horizontal="center" vertical="center"/>
    </xf>
    <xf numFmtId="0" fontId="10" fillId="35" borderId="105" xfId="0" applyFont="1" applyFill="1" applyBorder="1" applyAlignment="1">
      <alignment horizontal="right" vertical="center"/>
    </xf>
    <xf numFmtId="0" fontId="10" fillId="35" borderId="106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right" vertical="center"/>
    </xf>
    <xf numFmtId="0" fontId="10" fillId="35" borderId="25" xfId="0" applyFont="1" applyFill="1" applyBorder="1" applyAlignment="1">
      <alignment horizontal="right" vertical="center"/>
    </xf>
    <xf numFmtId="0" fontId="10" fillId="35" borderId="102" xfId="0" applyFont="1" applyFill="1" applyBorder="1" applyAlignment="1">
      <alignment horizontal="center" vertical="center"/>
    </xf>
    <xf numFmtId="0" fontId="10" fillId="35" borderId="9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14" fillId="33" borderId="38" xfId="0" applyFont="1" applyFill="1" applyBorder="1" applyAlignment="1">
      <alignment horizontal="left" vertical="top" wrapText="1"/>
    </xf>
    <xf numFmtId="0" fontId="14" fillId="33" borderId="11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0" fillId="33" borderId="63" xfId="0" applyFont="1" applyFill="1" applyBorder="1" applyAlignment="1">
      <alignment horizontal="center"/>
    </xf>
    <xf numFmtId="0" fontId="20" fillId="33" borderId="66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6" fillId="36" borderId="63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24" xfId="0" applyFont="1" applyBorder="1" applyAlignment="1">
      <alignment horizontal="center"/>
    </xf>
    <xf numFmtId="0" fontId="30" fillId="39" borderId="81" xfId="0" applyFont="1" applyFill="1" applyBorder="1" applyAlignment="1">
      <alignment horizontal="left" vertical="center" wrapText="1"/>
    </xf>
    <xf numFmtId="0" fontId="30" fillId="39" borderId="82" xfId="0" applyFont="1" applyFill="1" applyBorder="1" applyAlignment="1">
      <alignment horizontal="left" vertical="center" wrapText="1"/>
    </xf>
    <xf numFmtId="0" fontId="30" fillId="39" borderId="53" xfId="0" applyFont="1" applyFill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/>
    </xf>
    <xf numFmtId="0" fontId="30" fillId="0" borderId="82" xfId="0" applyFont="1" applyBorder="1" applyAlignment="1">
      <alignment horizontal="left" vertical="center"/>
    </xf>
    <xf numFmtId="0" fontId="30" fillId="0" borderId="83" xfId="0" applyFont="1" applyBorder="1" applyAlignment="1">
      <alignment horizontal="left" vertical="center"/>
    </xf>
    <xf numFmtId="0" fontId="18" fillId="39" borderId="75" xfId="0" applyFont="1" applyFill="1" applyBorder="1" applyAlignment="1">
      <alignment horizontal="left" vertical="top"/>
    </xf>
    <xf numFmtId="0" fontId="18" fillId="39" borderId="69" xfId="0" applyFont="1" applyFill="1" applyBorder="1" applyAlignment="1">
      <alignment horizontal="left" vertical="top"/>
    </xf>
    <xf numFmtId="0" fontId="18" fillId="39" borderId="56" xfId="0" applyFont="1" applyFill="1" applyBorder="1" applyAlignment="1">
      <alignment horizontal="left" vertical="top"/>
    </xf>
    <xf numFmtId="0" fontId="18" fillId="0" borderId="58" xfId="0" applyFont="1" applyBorder="1" applyAlignment="1">
      <alignment horizontal="left"/>
    </xf>
    <xf numFmtId="0" fontId="18" fillId="0" borderId="69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39" borderId="78" xfId="0" applyFont="1" applyFill="1" applyBorder="1" applyAlignment="1">
      <alignment horizontal="left" vertical="top"/>
    </xf>
    <xf numFmtId="0" fontId="18" fillId="39" borderId="79" xfId="0" applyFont="1" applyFill="1" applyBorder="1" applyAlignment="1">
      <alignment horizontal="left" vertical="top"/>
    </xf>
    <xf numFmtId="0" fontId="18" fillId="39" borderId="74" xfId="0" applyFont="1" applyFill="1" applyBorder="1" applyAlignment="1">
      <alignment horizontal="left" vertical="top"/>
    </xf>
    <xf numFmtId="0" fontId="18" fillId="0" borderId="92" xfId="0" applyFont="1" applyBorder="1" applyAlignment="1">
      <alignment horizontal="left"/>
    </xf>
    <xf numFmtId="0" fontId="18" fillId="0" borderId="79" xfId="0" applyFont="1" applyBorder="1" applyAlignment="1">
      <alignment horizontal="left"/>
    </xf>
    <xf numFmtId="0" fontId="18" fillId="0" borderId="80" xfId="0" applyFont="1" applyBorder="1" applyAlignment="1">
      <alignment horizontal="left"/>
    </xf>
    <xf numFmtId="0" fontId="30" fillId="39" borderId="75" xfId="0" applyFont="1" applyFill="1" applyBorder="1" applyAlignment="1">
      <alignment horizontal="left" vertical="center"/>
    </xf>
    <xf numFmtId="0" fontId="30" fillId="39" borderId="69" xfId="0" applyFont="1" applyFill="1" applyBorder="1" applyAlignment="1">
      <alignment horizontal="left" vertical="center"/>
    </xf>
    <xf numFmtId="0" fontId="30" fillId="39" borderId="56" xfId="0" applyFont="1" applyFill="1" applyBorder="1" applyAlignment="1">
      <alignment horizontal="left" vertical="center"/>
    </xf>
    <xf numFmtId="0" fontId="30" fillId="0" borderId="58" xfId="0" applyFont="1" applyBorder="1" applyAlignment="1">
      <alignment horizontal="left"/>
    </xf>
    <xf numFmtId="0" fontId="30" fillId="0" borderId="69" xfId="0" applyFont="1" applyBorder="1" applyAlignment="1">
      <alignment horizontal="left"/>
    </xf>
    <xf numFmtId="0" fontId="30" fillId="0" borderId="62" xfId="0" applyFont="1" applyBorder="1" applyAlignment="1">
      <alignment horizontal="left"/>
    </xf>
    <xf numFmtId="0" fontId="18" fillId="39" borderId="75" xfId="0" applyFont="1" applyFill="1" applyBorder="1" applyAlignment="1">
      <alignment horizontal="left" vertical="center" wrapText="1"/>
    </xf>
    <xf numFmtId="0" fontId="18" fillId="39" borderId="69" xfId="0" applyFont="1" applyFill="1" applyBorder="1" applyAlignment="1">
      <alignment horizontal="left" vertical="center" wrapText="1"/>
    </xf>
    <xf numFmtId="0" fontId="18" fillId="39" borderId="56" xfId="0" applyFont="1" applyFill="1" applyBorder="1" applyAlignment="1">
      <alignment horizontal="left" vertical="center" wrapText="1"/>
    </xf>
    <xf numFmtId="0" fontId="31" fillId="39" borderId="28" xfId="0" applyFont="1" applyFill="1" applyBorder="1" applyAlignment="1">
      <alignment horizontal="center"/>
    </xf>
    <xf numFmtId="0" fontId="31" fillId="39" borderId="48" xfId="0" applyFont="1" applyFill="1" applyBorder="1" applyAlignment="1">
      <alignment horizontal="center"/>
    </xf>
    <xf numFmtId="0" fontId="31" fillId="39" borderId="112" xfId="0" applyFont="1" applyFill="1" applyBorder="1" applyAlignment="1">
      <alignment horizontal="center"/>
    </xf>
    <xf numFmtId="0" fontId="31" fillId="39" borderId="113" xfId="0" applyFont="1" applyFill="1" applyBorder="1" applyAlignment="1">
      <alignment horizontal="center"/>
    </xf>
    <xf numFmtId="0" fontId="30" fillId="39" borderId="81" xfId="0" applyFont="1" applyFill="1" applyBorder="1" applyAlignment="1">
      <alignment horizontal="center"/>
    </xf>
    <xf numFmtId="0" fontId="30" fillId="39" borderId="82" xfId="0" applyFont="1" applyFill="1" applyBorder="1" applyAlignment="1">
      <alignment horizontal="center"/>
    </xf>
    <xf numFmtId="0" fontId="30" fillId="39" borderId="83" xfId="0" applyFont="1" applyFill="1" applyBorder="1" applyAlignment="1">
      <alignment horizontal="center"/>
    </xf>
    <xf numFmtId="0" fontId="30" fillId="39" borderId="114" xfId="0" applyFont="1" applyFill="1" applyBorder="1" applyAlignment="1">
      <alignment horizontal="center" vertical="center"/>
    </xf>
    <xf numFmtId="0" fontId="30" fillId="39" borderId="84" xfId="0" applyFont="1" applyFill="1" applyBorder="1" applyAlignment="1">
      <alignment horizontal="center" vertical="center"/>
    </xf>
    <xf numFmtId="0" fontId="30" fillId="39" borderId="65" xfId="0" applyFont="1" applyFill="1" applyBorder="1" applyAlignment="1">
      <alignment horizontal="center" vertical="center"/>
    </xf>
    <xf numFmtId="0" fontId="30" fillId="39" borderId="23" xfId="0" applyFont="1" applyFill="1" applyBorder="1" applyAlignment="1">
      <alignment horizontal="center" vertical="center"/>
    </xf>
    <xf numFmtId="0" fontId="30" fillId="39" borderId="24" xfId="0" applyFont="1" applyFill="1" applyBorder="1" applyAlignment="1">
      <alignment horizontal="center" vertical="center"/>
    </xf>
    <xf numFmtId="0" fontId="30" fillId="39" borderId="100" xfId="0" applyFont="1" applyFill="1" applyBorder="1" applyAlignment="1">
      <alignment horizontal="center" vertical="center"/>
    </xf>
    <xf numFmtId="0" fontId="30" fillId="39" borderId="58" xfId="0" applyFont="1" applyFill="1" applyBorder="1" applyAlignment="1">
      <alignment horizontal="center" vertical="center"/>
    </xf>
    <xf numFmtId="0" fontId="30" fillId="39" borderId="56" xfId="0" applyFont="1" applyFill="1" applyBorder="1" applyAlignment="1">
      <alignment horizontal="center" vertical="center"/>
    </xf>
    <xf numFmtId="0" fontId="30" fillId="39" borderId="63" xfId="0" applyFont="1" applyFill="1" applyBorder="1" applyAlignment="1">
      <alignment horizontal="center" vertical="top" wrapText="1"/>
    </xf>
    <xf numFmtId="0" fontId="30" fillId="39" borderId="87" xfId="0" applyFont="1" applyFill="1" applyBorder="1" applyAlignment="1">
      <alignment horizontal="center" vertical="top" wrapText="1"/>
    </xf>
    <xf numFmtId="0" fontId="30" fillId="39" borderId="62" xfId="0" applyFont="1" applyFill="1" applyBorder="1" applyAlignment="1">
      <alignment horizontal="center" vertical="center"/>
    </xf>
    <xf numFmtId="0" fontId="30" fillId="0" borderId="75" xfId="0" applyFont="1" applyBorder="1" applyAlignment="1">
      <alignment horizontal="left" vertical="center"/>
    </xf>
    <xf numFmtId="0" fontId="30" fillId="0" borderId="69" xfId="0" applyFont="1" applyBorder="1" applyAlignment="1">
      <alignment horizontal="left" vertical="center"/>
    </xf>
    <xf numFmtId="0" fontId="30" fillId="0" borderId="56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 wrapText="1"/>
    </xf>
    <xf numFmtId="0" fontId="30" fillId="0" borderId="69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30" fillId="0" borderId="81" xfId="0" applyFont="1" applyBorder="1" applyAlignment="1">
      <alignment horizontal="left" vertical="center" wrapText="1"/>
    </xf>
    <xf numFmtId="0" fontId="30" fillId="0" borderId="82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39" borderId="75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62" xfId="0" applyFont="1" applyFill="1" applyBorder="1" applyAlignment="1">
      <alignment horizontal="center" vertical="center"/>
    </xf>
    <xf numFmtId="0" fontId="30" fillId="39" borderId="75" xfId="0" applyFont="1" applyFill="1" applyBorder="1" applyAlignment="1">
      <alignment horizontal="center" vertical="center"/>
    </xf>
    <xf numFmtId="0" fontId="30" fillId="39" borderId="69" xfId="0" applyFont="1" applyFill="1" applyBorder="1" applyAlignment="1">
      <alignment horizontal="center" vertical="center"/>
    </xf>
    <xf numFmtId="0" fontId="30" fillId="0" borderId="78" xfId="0" applyFont="1" applyBorder="1" applyAlignment="1">
      <alignment horizontal="left" vertical="center" wrapText="1"/>
    </xf>
    <xf numFmtId="0" fontId="30" fillId="0" borderId="79" xfId="0" applyFont="1" applyBorder="1" applyAlignment="1">
      <alignment horizontal="left" vertical="center" wrapText="1"/>
    </xf>
    <xf numFmtId="0" fontId="30" fillId="0" borderId="74" xfId="0" applyFont="1" applyBorder="1" applyAlignment="1">
      <alignment horizontal="left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30" fillId="39" borderId="59" xfId="0" applyFont="1" applyFill="1" applyBorder="1" applyAlignment="1">
      <alignment horizontal="center" vertical="center" wrapText="1"/>
    </xf>
    <xf numFmtId="0" fontId="30" fillId="39" borderId="115" xfId="0" applyFont="1" applyFill="1" applyBorder="1" applyAlignment="1">
      <alignment horizontal="center" vertical="center" wrapText="1"/>
    </xf>
    <xf numFmtId="0" fontId="35" fillId="39" borderId="75" xfId="0" applyFont="1" applyFill="1" applyBorder="1" applyAlignment="1">
      <alignment horizontal="center" vertical="center" wrapText="1"/>
    </xf>
    <xf numFmtId="0" fontId="35" fillId="39" borderId="69" xfId="0" applyFont="1" applyFill="1" applyBorder="1" applyAlignment="1">
      <alignment horizontal="center" vertical="center" wrapText="1"/>
    </xf>
    <xf numFmtId="0" fontId="35" fillId="39" borderId="62" xfId="0" applyFont="1" applyFill="1" applyBorder="1" applyAlignment="1">
      <alignment horizontal="center" vertical="center" wrapText="1"/>
    </xf>
    <xf numFmtId="0" fontId="30" fillId="0" borderId="78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9" fontId="18" fillId="0" borderId="92" xfId="0" applyNumberFormat="1" applyFont="1" applyBorder="1" applyAlignment="1">
      <alignment horizontal="center" vertical="center"/>
    </xf>
    <xf numFmtId="9" fontId="18" fillId="0" borderId="8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0" fillId="39" borderId="75" xfId="0" applyFont="1" applyFill="1" applyBorder="1" applyAlignment="1">
      <alignment horizontal="center" vertical="center" wrapText="1"/>
    </xf>
    <xf numFmtId="0" fontId="30" fillId="39" borderId="69" xfId="0" applyFont="1" applyFill="1" applyBorder="1" applyAlignment="1">
      <alignment horizontal="center" vertical="center" wrapText="1"/>
    </xf>
    <xf numFmtId="0" fontId="30" fillId="39" borderId="62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152400</xdr:rowOff>
    </xdr:from>
    <xdr:to>
      <xdr:col>1</xdr:col>
      <xdr:colOff>342900</xdr:colOff>
      <xdr:row>3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48</xdr:row>
      <xdr:rowOff>152400</xdr:rowOff>
    </xdr:from>
    <xdr:to>
      <xdr:col>1</xdr:col>
      <xdr:colOff>342900</xdr:colOff>
      <xdr:row>50</xdr:row>
      <xdr:rowOff>38100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02995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94</xdr:row>
      <xdr:rowOff>152400</xdr:rowOff>
    </xdr:from>
    <xdr:to>
      <xdr:col>1</xdr:col>
      <xdr:colOff>342900</xdr:colOff>
      <xdr:row>96</xdr:row>
      <xdr:rowOff>38100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4122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154</xdr:row>
      <xdr:rowOff>152400</xdr:rowOff>
    </xdr:from>
    <xdr:to>
      <xdr:col>1</xdr:col>
      <xdr:colOff>342900</xdr:colOff>
      <xdr:row>156</xdr:row>
      <xdr:rowOff>38100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50043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295275</xdr:colOff>
      <xdr:row>1</xdr:row>
      <xdr:rowOff>28575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0</xdr:rowOff>
    </xdr:from>
    <xdr:to>
      <xdr:col>4</xdr:col>
      <xdr:colOff>352425</xdr:colOff>
      <xdr:row>4</xdr:row>
      <xdr:rowOff>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953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usz\AppData\Local\Temp\mibm_II_oze_ca&#313;&#8218;o&#313;&#8250;&#196;&#8225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ia II stopnia 1-7"/>
      <sheetName val="Matryca"/>
      <sheetName val="Analiza"/>
    </sheetNames>
    <sheetDataSet>
      <sheetData sheetId="0">
        <row r="71">
          <cell r="F71">
            <v>1</v>
          </cell>
          <cell r="G71">
            <v>20</v>
          </cell>
        </row>
        <row r="128">
          <cell r="F128">
            <v>20</v>
          </cell>
        </row>
        <row r="462">
          <cell r="G46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view="pageBreakPreview" zoomScale="75" zoomScaleNormal="75" zoomScaleSheetLayoutView="75" workbookViewId="0" topLeftCell="A1">
      <selection activeCell="X207" sqref="X207"/>
    </sheetView>
  </sheetViews>
  <sheetFormatPr defaultColWidth="9.00390625" defaultRowHeight="18" customHeight="1"/>
  <cols>
    <col min="1" max="1" width="5.00390625" style="11" customWidth="1"/>
    <col min="2" max="2" width="54.125" style="11" customWidth="1"/>
    <col min="3" max="3" width="39.625" style="11" customWidth="1"/>
    <col min="4" max="6" width="6.75390625" style="11" customWidth="1"/>
    <col min="7" max="11" width="7.75390625" style="11" customWidth="1"/>
    <col min="12" max="27" width="5.75390625" style="11" customWidth="1"/>
    <col min="28" max="16384" width="9.125" style="11" customWidth="1"/>
  </cols>
  <sheetData>
    <row r="1" spans="1:27" ht="18" customHeight="1">
      <c r="A1" s="12"/>
      <c r="B1" s="13"/>
      <c r="C1" s="14"/>
      <c r="D1" s="392" t="s">
        <v>191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4"/>
      <c r="T1" s="398" t="s">
        <v>0</v>
      </c>
      <c r="U1" s="399"/>
      <c r="V1" s="399"/>
      <c r="W1" s="399"/>
      <c r="X1" s="399"/>
      <c r="Y1" s="399"/>
      <c r="Z1" s="399"/>
      <c r="AA1" s="400"/>
    </row>
    <row r="2" spans="1:27" ht="18" customHeight="1">
      <c r="A2" s="425"/>
      <c r="B2" s="426"/>
      <c r="C2" s="427"/>
      <c r="D2" s="395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7"/>
      <c r="T2" s="404"/>
      <c r="U2" s="405"/>
      <c r="V2" s="405"/>
      <c r="W2" s="405"/>
      <c r="X2" s="405"/>
      <c r="Y2" s="405"/>
      <c r="Z2" s="405"/>
      <c r="AA2" s="406"/>
    </row>
    <row r="3" spans="1:27" ht="18" customHeight="1">
      <c r="A3" s="401" t="s">
        <v>48</v>
      </c>
      <c r="B3" s="402"/>
      <c r="C3" s="403"/>
      <c r="D3" s="395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7"/>
      <c r="T3" s="404"/>
      <c r="U3" s="405"/>
      <c r="V3" s="405"/>
      <c r="W3" s="405"/>
      <c r="X3" s="405"/>
      <c r="Y3" s="405"/>
      <c r="Z3" s="405"/>
      <c r="AA3" s="406"/>
    </row>
    <row r="4" spans="1:27" ht="18" customHeight="1">
      <c r="A4" s="407"/>
      <c r="B4" s="334"/>
      <c r="C4" s="408"/>
      <c r="D4" s="15" t="s">
        <v>44</v>
      </c>
      <c r="E4" s="121"/>
      <c r="F4" s="121"/>
      <c r="G4" s="121"/>
      <c r="H4" s="2" t="s">
        <v>46</v>
      </c>
      <c r="J4" s="18"/>
      <c r="K4" s="18"/>
      <c r="L4" s="18"/>
      <c r="M4" s="18"/>
      <c r="N4" s="18"/>
      <c r="O4" s="18"/>
      <c r="P4" s="24"/>
      <c r="Q4" s="24"/>
      <c r="R4" s="24"/>
      <c r="S4" s="65"/>
      <c r="T4" s="409"/>
      <c r="U4" s="334"/>
      <c r="V4" s="334"/>
      <c r="W4" s="334"/>
      <c r="X4" s="334"/>
      <c r="Y4" s="334"/>
      <c r="Z4" s="334"/>
      <c r="AA4" s="410"/>
    </row>
    <row r="5" spans="1:27" ht="18" customHeight="1">
      <c r="A5" s="409"/>
      <c r="B5" s="334"/>
      <c r="C5" s="408"/>
      <c r="D5" s="15" t="s">
        <v>42</v>
      </c>
      <c r="E5" s="121"/>
      <c r="F5" s="121"/>
      <c r="G5" s="15"/>
      <c r="H5" s="2" t="s">
        <v>171</v>
      </c>
      <c r="J5" s="18"/>
      <c r="K5" s="18"/>
      <c r="L5" s="18"/>
      <c r="M5" s="18"/>
      <c r="N5" s="18"/>
      <c r="O5" s="18"/>
      <c r="P5" s="24"/>
      <c r="Q5" s="24"/>
      <c r="R5" s="24"/>
      <c r="S5" s="65"/>
      <c r="T5" s="374"/>
      <c r="U5" s="375"/>
      <c r="V5" s="375"/>
      <c r="W5" s="375"/>
      <c r="X5" s="375"/>
      <c r="Y5" s="375"/>
      <c r="Z5" s="375"/>
      <c r="AA5" s="376"/>
    </row>
    <row r="6" spans="1:27" ht="18" customHeight="1">
      <c r="A6" s="409" t="s">
        <v>60</v>
      </c>
      <c r="B6" s="334"/>
      <c r="C6" s="408"/>
      <c r="D6" s="15" t="s">
        <v>41</v>
      </c>
      <c r="E6" s="121"/>
      <c r="F6" s="121"/>
      <c r="G6" s="15"/>
      <c r="H6" s="2" t="s">
        <v>45</v>
      </c>
      <c r="J6" s="18"/>
      <c r="K6" s="18"/>
      <c r="L6" s="18"/>
      <c r="M6" s="18"/>
      <c r="N6" s="18"/>
      <c r="O6" s="18"/>
      <c r="P6" s="24"/>
      <c r="Q6" s="24"/>
      <c r="R6" s="24"/>
      <c r="S6" s="65"/>
      <c r="T6" s="374" t="s">
        <v>2</v>
      </c>
      <c r="U6" s="375"/>
      <c r="V6" s="375"/>
      <c r="W6" s="375"/>
      <c r="X6" s="375"/>
      <c r="Y6" s="375"/>
      <c r="Z6" s="375"/>
      <c r="AA6" s="376"/>
    </row>
    <row r="7" spans="1:27" ht="18" customHeight="1">
      <c r="A7" s="374" t="s">
        <v>38</v>
      </c>
      <c r="B7" s="375"/>
      <c r="C7" s="424"/>
      <c r="D7" s="15" t="s">
        <v>1</v>
      </c>
      <c r="E7" s="15"/>
      <c r="F7" s="15"/>
      <c r="G7" s="15"/>
      <c r="H7" s="2" t="s">
        <v>47</v>
      </c>
      <c r="J7" s="18"/>
      <c r="K7" s="18"/>
      <c r="L7" s="18"/>
      <c r="M7" s="18"/>
      <c r="N7" s="18"/>
      <c r="O7" s="18"/>
      <c r="P7" s="24"/>
      <c r="Q7" s="24"/>
      <c r="R7" s="24"/>
      <c r="S7" s="65"/>
      <c r="T7" s="374" t="s">
        <v>4</v>
      </c>
      <c r="U7" s="375"/>
      <c r="V7" s="375"/>
      <c r="W7" s="375"/>
      <c r="X7" s="375"/>
      <c r="Y7" s="375"/>
      <c r="Z7" s="375"/>
      <c r="AA7" s="376"/>
    </row>
    <row r="8" spans="1:27" ht="18" customHeight="1">
      <c r="A8" s="409" t="s">
        <v>39</v>
      </c>
      <c r="B8" s="334"/>
      <c r="C8" s="408"/>
      <c r="D8" s="23" t="s">
        <v>3</v>
      </c>
      <c r="E8" s="15"/>
      <c r="F8" s="15"/>
      <c r="G8" s="15"/>
      <c r="H8" s="90" t="s">
        <v>121</v>
      </c>
      <c r="J8" s="24"/>
      <c r="K8" s="18"/>
      <c r="L8" s="18"/>
      <c r="M8" s="18"/>
      <c r="N8" s="18"/>
      <c r="O8" s="18"/>
      <c r="P8" s="24"/>
      <c r="Q8" s="24"/>
      <c r="R8" s="24"/>
      <c r="S8" s="65"/>
      <c r="T8" s="374"/>
      <c r="U8" s="375"/>
      <c r="V8" s="375"/>
      <c r="W8" s="375"/>
      <c r="X8" s="375"/>
      <c r="Y8" s="375"/>
      <c r="Z8" s="375"/>
      <c r="AA8" s="376"/>
    </row>
    <row r="9" spans="1:27" ht="18" customHeight="1">
      <c r="A9" s="19"/>
      <c r="B9" s="16"/>
      <c r="C9" s="17"/>
      <c r="D9" s="23"/>
      <c r="E9" s="15"/>
      <c r="F9" s="15"/>
      <c r="G9" s="15"/>
      <c r="H9" s="90" t="s">
        <v>122</v>
      </c>
      <c r="J9" s="24"/>
      <c r="K9" s="18"/>
      <c r="L9" s="18"/>
      <c r="M9" s="18"/>
      <c r="N9" s="18"/>
      <c r="O9" s="18"/>
      <c r="P9" s="24"/>
      <c r="Q9" s="24"/>
      <c r="R9" s="24"/>
      <c r="S9" s="65"/>
      <c r="T9" s="20"/>
      <c r="U9" s="21"/>
      <c r="V9" s="21"/>
      <c r="W9" s="21"/>
      <c r="X9" s="21"/>
      <c r="Y9" s="21"/>
      <c r="Z9" s="21"/>
      <c r="AA9" s="22"/>
    </row>
    <row r="10" spans="1:27" ht="18" customHeight="1" thickBot="1">
      <c r="A10" s="25"/>
      <c r="B10" s="26"/>
      <c r="C10" s="27"/>
      <c r="D10" s="23"/>
      <c r="E10" s="15"/>
      <c r="F10" s="15"/>
      <c r="G10" s="15"/>
      <c r="H10" s="15"/>
      <c r="I10" s="28"/>
      <c r="J10" s="15"/>
      <c r="K10" s="28"/>
      <c r="L10" s="18"/>
      <c r="M10" s="18"/>
      <c r="N10" s="18"/>
      <c r="O10" s="18"/>
      <c r="P10" s="24"/>
      <c r="Q10" s="24"/>
      <c r="R10" s="24"/>
      <c r="S10" s="65"/>
      <c r="T10" s="382" t="s">
        <v>61</v>
      </c>
      <c r="U10" s="383"/>
      <c r="V10" s="383"/>
      <c r="W10" s="383"/>
      <c r="X10" s="383"/>
      <c r="Y10" s="383"/>
      <c r="Z10" s="383"/>
      <c r="AA10" s="384"/>
    </row>
    <row r="11" spans="1:27" s="10" customFormat="1" ht="10.5" customHeight="1" thickBot="1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</row>
    <row r="12" spans="1:27" ht="18" customHeight="1">
      <c r="A12" s="417" t="s">
        <v>5</v>
      </c>
      <c r="B12" s="420" t="s">
        <v>6</v>
      </c>
      <c r="C12" s="387"/>
      <c r="D12" s="386" t="s">
        <v>7</v>
      </c>
      <c r="E12" s="387"/>
      <c r="F12" s="388"/>
      <c r="G12" s="377" t="s">
        <v>8</v>
      </c>
      <c r="H12" s="289"/>
      <c r="I12" s="289"/>
      <c r="J12" s="289"/>
      <c r="K12" s="289"/>
      <c r="L12" s="377" t="s">
        <v>62</v>
      </c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90"/>
    </row>
    <row r="13" spans="1:27" ht="18" customHeight="1">
      <c r="A13" s="418"/>
      <c r="B13" s="421"/>
      <c r="C13" s="390"/>
      <c r="D13" s="389"/>
      <c r="E13" s="390"/>
      <c r="F13" s="391"/>
      <c r="G13" s="368" t="s">
        <v>9</v>
      </c>
      <c r="H13" s="316" t="s">
        <v>10</v>
      </c>
      <c r="I13" s="316"/>
      <c r="J13" s="316"/>
      <c r="K13" s="317"/>
      <c r="L13" s="380" t="s">
        <v>63</v>
      </c>
      <c r="M13" s="379"/>
      <c r="N13" s="379"/>
      <c r="O13" s="282"/>
      <c r="P13" s="380" t="s">
        <v>124</v>
      </c>
      <c r="Q13" s="379"/>
      <c r="R13" s="379"/>
      <c r="S13" s="381"/>
      <c r="T13" s="378" t="s">
        <v>64</v>
      </c>
      <c r="U13" s="379"/>
      <c r="V13" s="379"/>
      <c r="W13" s="282"/>
      <c r="X13" s="380" t="s">
        <v>139</v>
      </c>
      <c r="Y13" s="379"/>
      <c r="Z13" s="379"/>
      <c r="AA13" s="381"/>
    </row>
    <row r="14" spans="1:39" ht="18" customHeight="1">
      <c r="A14" s="418"/>
      <c r="B14" s="421"/>
      <c r="C14" s="390"/>
      <c r="D14" s="372" t="s">
        <v>11</v>
      </c>
      <c r="E14" s="414" t="s">
        <v>12</v>
      </c>
      <c r="F14" s="327" t="s">
        <v>40</v>
      </c>
      <c r="G14" s="299"/>
      <c r="H14" s="316" t="s">
        <v>13</v>
      </c>
      <c r="I14" s="316" t="s">
        <v>14</v>
      </c>
      <c r="J14" s="316" t="s">
        <v>15</v>
      </c>
      <c r="K14" s="317" t="s">
        <v>36</v>
      </c>
      <c r="L14" s="365" t="s">
        <v>187</v>
      </c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7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27" ht="18" customHeight="1">
      <c r="A15" s="418"/>
      <c r="B15" s="421"/>
      <c r="C15" s="390"/>
      <c r="D15" s="372"/>
      <c r="E15" s="415"/>
      <c r="F15" s="328"/>
      <c r="G15" s="299"/>
      <c r="H15" s="316"/>
      <c r="I15" s="316"/>
      <c r="J15" s="316"/>
      <c r="K15" s="317"/>
      <c r="L15" s="301" t="s">
        <v>13</v>
      </c>
      <c r="M15" s="308" t="s">
        <v>14</v>
      </c>
      <c r="N15" s="296" t="s">
        <v>15</v>
      </c>
      <c r="O15" s="32" t="s">
        <v>65</v>
      </c>
      <c r="P15" s="301" t="s">
        <v>13</v>
      </c>
      <c r="Q15" s="308" t="s">
        <v>14</v>
      </c>
      <c r="R15" s="296" t="s">
        <v>15</v>
      </c>
      <c r="S15" s="32" t="s">
        <v>65</v>
      </c>
      <c r="T15" s="301" t="s">
        <v>13</v>
      </c>
      <c r="U15" s="308" t="s">
        <v>14</v>
      </c>
      <c r="V15" s="296" t="s">
        <v>15</v>
      </c>
      <c r="W15" s="32" t="s">
        <v>65</v>
      </c>
      <c r="X15" s="301" t="s">
        <v>13</v>
      </c>
      <c r="Y15" s="308" t="s">
        <v>14</v>
      </c>
      <c r="Z15" s="296" t="s">
        <v>15</v>
      </c>
      <c r="AA15" s="32" t="s">
        <v>65</v>
      </c>
    </row>
    <row r="16" spans="1:27" ht="18" customHeight="1" thickBot="1">
      <c r="A16" s="419"/>
      <c r="B16" s="422"/>
      <c r="C16" s="423"/>
      <c r="D16" s="373"/>
      <c r="E16" s="416"/>
      <c r="F16" s="329"/>
      <c r="G16" s="300"/>
      <c r="H16" s="309"/>
      <c r="I16" s="309"/>
      <c r="J16" s="309"/>
      <c r="K16" s="318"/>
      <c r="L16" s="302"/>
      <c r="M16" s="309"/>
      <c r="N16" s="297"/>
      <c r="O16" s="33" t="s">
        <v>27</v>
      </c>
      <c r="P16" s="302"/>
      <c r="Q16" s="309"/>
      <c r="R16" s="297"/>
      <c r="S16" s="33" t="s">
        <v>27</v>
      </c>
      <c r="T16" s="302"/>
      <c r="U16" s="309"/>
      <c r="V16" s="297"/>
      <c r="W16" s="33" t="s">
        <v>27</v>
      </c>
      <c r="X16" s="302"/>
      <c r="Y16" s="309"/>
      <c r="Z16" s="297"/>
      <c r="AA16" s="33" t="s">
        <v>27</v>
      </c>
    </row>
    <row r="17" spans="1:27" ht="18" customHeight="1" thickBot="1">
      <c r="A17" s="34" t="s">
        <v>16</v>
      </c>
      <c r="B17" s="437" t="s">
        <v>66</v>
      </c>
      <c r="C17" s="437"/>
      <c r="D17" s="437"/>
      <c r="E17" s="437"/>
      <c r="F17" s="437"/>
      <c r="G17" s="437"/>
      <c r="H17" s="437"/>
      <c r="I17" s="369"/>
      <c r="J17" s="369"/>
      <c r="K17" s="369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1"/>
    </row>
    <row r="18" spans="1:27" s="39" customFormat="1" ht="18" customHeight="1">
      <c r="A18" s="35" t="s">
        <v>17</v>
      </c>
      <c r="B18" s="363" t="s">
        <v>120</v>
      </c>
      <c r="C18" s="364"/>
      <c r="D18" s="137"/>
      <c r="E18" s="138">
        <v>1</v>
      </c>
      <c r="F18" s="139">
        <v>3</v>
      </c>
      <c r="G18" s="140">
        <f aca="true" t="shared" si="0" ref="G18:G23">SUM(H18:K18)</f>
        <v>24</v>
      </c>
      <c r="H18" s="141">
        <f aca="true" t="shared" si="1" ref="H18:K21">L18+P18+X18+T18</f>
        <v>0</v>
      </c>
      <c r="I18" s="167">
        <f t="shared" si="1"/>
        <v>0</v>
      </c>
      <c r="J18" s="167">
        <f t="shared" si="1"/>
        <v>24</v>
      </c>
      <c r="K18" s="169">
        <f t="shared" si="1"/>
        <v>0</v>
      </c>
      <c r="L18" s="170"/>
      <c r="M18" s="167"/>
      <c r="N18" s="167">
        <v>24</v>
      </c>
      <c r="O18" s="139"/>
      <c r="P18" s="168"/>
      <c r="Q18" s="167"/>
      <c r="R18" s="167"/>
      <c r="S18" s="139"/>
      <c r="T18" s="38"/>
      <c r="U18" s="36"/>
      <c r="V18" s="36"/>
      <c r="W18" s="37"/>
      <c r="X18" s="38"/>
      <c r="Y18" s="36"/>
      <c r="Z18" s="36"/>
      <c r="AA18" s="37"/>
    </row>
    <row r="19" spans="1:27" s="39" customFormat="1" ht="18" customHeight="1">
      <c r="A19" s="40" t="s">
        <v>18</v>
      </c>
      <c r="B19" s="350" t="s">
        <v>57</v>
      </c>
      <c r="C19" s="351"/>
      <c r="D19" s="137"/>
      <c r="E19" s="138">
        <v>2</v>
      </c>
      <c r="F19" s="143">
        <v>3</v>
      </c>
      <c r="G19" s="144">
        <f t="shared" si="0"/>
        <v>20</v>
      </c>
      <c r="H19" s="141">
        <f t="shared" si="1"/>
        <v>0</v>
      </c>
      <c r="I19" s="141">
        <f t="shared" si="1"/>
        <v>20</v>
      </c>
      <c r="J19" s="141">
        <f t="shared" si="1"/>
        <v>0</v>
      </c>
      <c r="K19" s="138">
        <f t="shared" si="1"/>
        <v>0</v>
      </c>
      <c r="L19" s="4"/>
      <c r="M19" s="3">
        <v>12</v>
      </c>
      <c r="N19" s="3"/>
      <c r="O19" s="145"/>
      <c r="P19" s="144"/>
      <c r="Q19" s="3">
        <v>8</v>
      </c>
      <c r="R19" s="3"/>
      <c r="S19" s="145"/>
      <c r="T19" s="47"/>
      <c r="U19" s="45"/>
      <c r="V19" s="45"/>
      <c r="W19" s="46"/>
      <c r="X19" s="47"/>
      <c r="Y19" s="45"/>
      <c r="Z19" s="45"/>
      <c r="AA19" s="46"/>
    </row>
    <row r="20" spans="1:27" s="39" customFormat="1" ht="18" customHeight="1">
      <c r="A20" s="40" t="s">
        <v>19</v>
      </c>
      <c r="B20" s="350" t="s">
        <v>140</v>
      </c>
      <c r="C20" s="351"/>
      <c r="D20" s="137">
        <v>1</v>
      </c>
      <c r="E20" s="138">
        <v>2</v>
      </c>
      <c r="F20" s="143">
        <v>6</v>
      </c>
      <c r="G20" s="144">
        <f t="shared" si="0"/>
        <v>39</v>
      </c>
      <c r="H20" s="141">
        <f t="shared" si="1"/>
        <v>27</v>
      </c>
      <c r="I20" s="141">
        <f t="shared" si="1"/>
        <v>0</v>
      </c>
      <c r="J20" s="141">
        <f t="shared" si="1"/>
        <v>12</v>
      </c>
      <c r="K20" s="138">
        <f t="shared" si="1"/>
        <v>0</v>
      </c>
      <c r="L20" s="190">
        <v>12</v>
      </c>
      <c r="M20" s="3"/>
      <c r="N20" s="3">
        <v>12</v>
      </c>
      <c r="O20" s="146"/>
      <c r="P20" s="144">
        <v>15</v>
      </c>
      <c r="Q20" s="3"/>
      <c r="R20" s="3"/>
      <c r="S20" s="146"/>
      <c r="T20" s="47"/>
      <c r="U20" s="45"/>
      <c r="V20" s="45"/>
      <c r="W20" s="46"/>
      <c r="X20" s="47"/>
      <c r="Y20" s="45"/>
      <c r="Z20" s="45"/>
      <c r="AA20" s="46"/>
    </row>
    <row r="21" spans="1:27" s="39" customFormat="1" ht="18" customHeight="1">
      <c r="A21" s="40" t="s">
        <v>20</v>
      </c>
      <c r="B21" s="350" t="s">
        <v>58</v>
      </c>
      <c r="C21" s="351"/>
      <c r="D21" s="137"/>
      <c r="E21" s="138">
        <v>1</v>
      </c>
      <c r="F21" s="143">
        <v>2</v>
      </c>
      <c r="G21" s="144">
        <f t="shared" si="0"/>
        <v>24</v>
      </c>
      <c r="H21" s="141">
        <f t="shared" si="1"/>
        <v>12</v>
      </c>
      <c r="I21" s="141">
        <f t="shared" si="1"/>
        <v>12</v>
      </c>
      <c r="J21" s="141">
        <f t="shared" si="1"/>
        <v>0</v>
      </c>
      <c r="K21" s="138">
        <f t="shared" si="1"/>
        <v>0</v>
      </c>
      <c r="L21" s="4">
        <v>12</v>
      </c>
      <c r="M21" s="3">
        <v>12</v>
      </c>
      <c r="N21" s="3"/>
      <c r="O21" s="146"/>
      <c r="P21" s="144"/>
      <c r="Q21" s="3"/>
      <c r="R21" s="3"/>
      <c r="S21" s="146"/>
      <c r="T21" s="47"/>
      <c r="U21" s="45"/>
      <c r="V21" s="45"/>
      <c r="W21" s="46"/>
      <c r="X21" s="47"/>
      <c r="Y21" s="45"/>
      <c r="Z21" s="45"/>
      <c r="AA21" s="46"/>
    </row>
    <row r="22" spans="1:27" s="39" customFormat="1" ht="18" customHeight="1">
      <c r="A22" s="40" t="s">
        <v>21</v>
      </c>
      <c r="B22" s="249" t="s">
        <v>85</v>
      </c>
      <c r="C22" s="250"/>
      <c r="D22" s="251"/>
      <c r="E22" s="252">
        <v>1</v>
      </c>
      <c r="F22" s="46">
        <v>1</v>
      </c>
      <c r="G22" s="253">
        <f t="shared" si="0"/>
        <v>20</v>
      </c>
      <c r="H22" s="45">
        <f aca="true" t="shared" si="2" ref="H22:K23">L22+P22+X22+T22</f>
        <v>0</v>
      </c>
      <c r="I22" s="45">
        <f t="shared" si="2"/>
        <v>20</v>
      </c>
      <c r="J22" s="45">
        <f t="shared" si="2"/>
        <v>0</v>
      </c>
      <c r="K22" s="252">
        <f t="shared" si="2"/>
        <v>0</v>
      </c>
      <c r="L22" s="254"/>
      <c r="M22" s="255">
        <v>20</v>
      </c>
      <c r="N22" s="256"/>
      <c r="O22" s="257"/>
      <c r="P22" s="258"/>
      <c r="Q22" s="255"/>
      <c r="R22" s="255"/>
      <c r="S22" s="257"/>
      <c r="T22" s="47"/>
      <c r="U22" s="45"/>
      <c r="V22" s="45"/>
      <c r="W22" s="46"/>
      <c r="X22" s="47"/>
      <c r="Y22" s="45"/>
      <c r="Z22" s="45"/>
      <c r="AA22" s="46"/>
    </row>
    <row r="23" spans="1:27" s="39" customFormat="1" ht="18" customHeight="1">
      <c r="A23" s="40" t="s">
        <v>30</v>
      </c>
      <c r="B23" s="249" t="s">
        <v>190</v>
      </c>
      <c r="C23" s="250"/>
      <c r="D23" s="251"/>
      <c r="E23" s="252">
        <v>1</v>
      </c>
      <c r="F23" s="46">
        <v>3</v>
      </c>
      <c r="G23" s="253">
        <f t="shared" si="0"/>
        <v>25</v>
      </c>
      <c r="H23" s="45">
        <f t="shared" si="2"/>
        <v>15</v>
      </c>
      <c r="I23" s="45">
        <f t="shared" si="2"/>
        <v>10</v>
      </c>
      <c r="J23" s="45">
        <f t="shared" si="2"/>
        <v>0</v>
      </c>
      <c r="K23" s="252">
        <f t="shared" si="2"/>
        <v>0</v>
      </c>
      <c r="L23" s="254"/>
      <c r="M23" s="255"/>
      <c r="N23" s="256"/>
      <c r="O23" s="257"/>
      <c r="P23" s="258">
        <v>15</v>
      </c>
      <c r="Q23" s="255">
        <v>10</v>
      </c>
      <c r="R23" s="255"/>
      <c r="S23" s="257"/>
      <c r="T23" s="47"/>
      <c r="U23" s="45"/>
      <c r="V23" s="45"/>
      <c r="W23" s="46"/>
      <c r="X23" s="47"/>
      <c r="Y23" s="45"/>
      <c r="Z23" s="45"/>
      <c r="AA23" s="46"/>
    </row>
    <row r="24" spans="1:27" s="39" customFormat="1" ht="18" customHeight="1">
      <c r="A24" s="40"/>
      <c r="B24" s="198"/>
      <c r="C24" s="142"/>
      <c r="D24" s="137"/>
      <c r="E24" s="138"/>
      <c r="F24" s="143"/>
      <c r="G24" s="144"/>
      <c r="H24" s="141"/>
      <c r="I24" s="141"/>
      <c r="J24" s="141"/>
      <c r="K24" s="138"/>
      <c r="L24" s="163"/>
      <c r="M24" s="154"/>
      <c r="N24" s="151"/>
      <c r="O24" s="146"/>
      <c r="P24" s="159"/>
      <c r="Q24" s="154"/>
      <c r="R24" s="154"/>
      <c r="S24" s="146"/>
      <c r="T24" s="47"/>
      <c r="U24" s="45"/>
      <c r="V24" s="45"/>
      <c r="W24" s="46"/>
      <c r="X24" s="47"/>
      <c r="Y24" s="45"/>
      <c r="Z24" s="45"/>
      <c r="AA24" s="46"/>
    </row>
    <row r="25" spans="1:27" s="39" customFormat="1" ht="18" customHeight="1" thickBot="1">
      <c r="A25" s="40"/>
      <c r="B25" s="352"/>
      <c r="C25" s="353"/>
      <c r="D25" s="41"/>
      <c r="E25" s="42"/>
      <c r="F25" s="42"/>
      <c r="G25" s="48"/>
      <c r="H25" s="43"/>
      <c r="I25" s="43"/>
      <c r="J25" s="43"/>
      <c r="K25" s="44"/>
      <c r="L25" s="49"/>
      <c r="M25" s="50"/>
      <c r="N25" s="51"/>
      <c r="O25" s="52"/>
      <c r="P25" s="123"/>
      <c r="Q25" s="112"/>
      <c r="R25" s="50"/>
      <c r="S25" s="52"/>
      <c r="T25" s="53"/>
      <c r="U25" s="50"/>
      <c r="V25" s="50"/>
      <c r="W25" s="52"/>
      <c r="X25" s="53"/>
      <c r="Y25" s="50"/>
      <c r="Z25" s="50"/>
      <c r="AA25" s="52"/>
    </row>
    <row r="26" spans="1:27" ht="18" customHeight="1" thickTop="1">
      <c r="A26" s="54"/>
      <c r="B26" s="442" t="s">
        <v>22</v>
      </c>
      <c r="C26" s="443"/>
      <c r="D26" s="446">
        <f aca="true" t="shared" si="3" ref="D26:AA26">SUM(D18:D25)</f>
        <v>1</v>
      </c>
      <c r="E26" s="432">
        <f t="shared" si="3"/>
        <v>8</v>
      </c>
      <c r="F26" s="438">
        <f t="shared" si="3"/>
        <v>18</v>
      </c>
      <c r="G26" s="440">
        <f t="shared" si="3"/>
        <v>152</v>
      </c>
      <c r="H26" s="432">
        <f t="shared" si="3"/>
        <v>54</v>
      </c>
      <c r="I26" s="432">
        <f t="shared" si="3"/>
        <v>62</v>
      </c>
      <c r="J26" s="432">
        <f t="shared" si="3"/>
        <v>36</v>
      </c>
      <c r="K26" s="438">
        <f t="shared" si="3"/>
        <v>0</v>
      </c>
      <c r="L26" s="55">
        <f t="shared" si="3"/>
        <v>24</v>
      </c>
      <c r="M26" s="56">
        <f t="shared" si="3"/>
        <v>44</v>
      </c>
      <c r="N26" s="56">
        <f t="shared" si="3"/>
        <v>36</v>
      </c>
      <c r="O26" s="57">
        <f t="shared" si="3"/>
        <v>0</v>
      </c>
      <c r="P26" s="55">
        <f t="shared" si="3"/>
        <v>30</v>
      </c>
      <c r="Q26" s="56">
        <f t="shared" si="3"/>
        <v>18</v>
      </c>
      <c r="R26" s="56">
        <f t="shared" si="3"/>
        <v>0</v>
      </c>
      <c r="S26" s="59">
        <f t="shared" si="3"/>
        <v>0</v>
      </c>
      <c r="T26" s="58">
        <f t="shared" si="3"/>
        <v>0</v>
      </c>
      <c r="U26" s="56">
        <f t="shared" si="3"/>
        <v>0</v>
      </c>
      <c r="V26" s="56">
        <f t="shared" si="3"/>
        <v>0</v>
      </c>
      <c r="W26" s="57">
        <f t="shared" si="3"/>
        <v>0</v>
      </c>
      <c r="X26" s="55">
        <f t="shared" si="3"/>
        <v>0</v>
      </c>
      <c r="Y26" s="56">
        <f t="shared" si="3"/>
        <v>0</v>
      </c>
      <c r="Z26" s="56">
        <f t="shared" si="3"/>
        <v>0</v>
      </c>
      <c r="AA26" s="59">
        <f t="shared" si="3"/>
        <v>0</v>
      </c>
    </row>
    <row r="27" spans="1:27" ht="18" customHeight="1" thickBot="1">
      <c r="A27" s="60"/>
      <c r="B27" s="444"/>
      <c r="C27" s="445"/>
      <c r="D27" s="447"/>
      <c r="E27" s="433"/>
      <c r="F27" s="439"/>
      <c r="G27" s="441"/>
      <c r="H27" s="433"/>
      <c r="I27" s="433"/>
      <c r="J27" s="433"/>
      <c r="K27" s="439"/>
      <c r="L27" s="434">
        <f>SUM(L26:O26)</f>
        <v>104</v>
      </c>
      <c r="M27" s="435"/>
      <c r="N27" s="435"/>
      <c r="O27" s="436"/>
      <c r="P27" s="434">
        <f>SUM(P26:S26)</f>
        <v>48</v>
      </c>
      <c r="Q27" s="435"/>
      <c r="R27" s="435"/>
      <c r="S27" s="436"/>
      <c r="T27" s="434">
        <f>SUM(T26:W26)</f>
        <v>0</v>
      </c>
      <c r="U27" s="435"/>
      <c r="V27" s="435"/>
      <c r="W27" s="436"/>
      <c r="X27" s="434">
        <f>SUM(X26:AA26)</f>
        <v>0</v>
      </c>
      <c r="Y27" s="435"/>
      <c r="Z27" s="435"/>
      <c r="AA27" s="436"/>
    </row>
    <row r="28" spans="1:27" s="61" customFormat="1" ht="18" customHeight="1">
      <c r="A28" s="319" t="s">
        <v>67</v>
      </c>
      <c r="B28" s="320"/>
      <c r="C28" s="321"/>
      <c r="D28" s="322" t="s">
        <v>11</v>
      </c>
      <c r="E28" s="325" t="s">
        <v>12</v>
      </c>
      <c r="F28" s="327" t="s">
        <v>40</v>
      </c>
      <c r="G28" s="298" t="s">
        <v>9</v>
      </c>
      <c r="H28" s="316" t="s">
        <v>13</v>
      </c>
      <c r="I28" s="316" t="s">
        <v>14</v>
      </c>
      <c r="J28" s="316" t="s">
        <v>15</v>
      </c>
      <c r="K28" s="317" t="s">
        <v>36</v>
      </c>
      <c r="L28" s="310" t="s">
        <v>63</v>
      </c>
      <c r="M28" s="311"/>
      <c r="N28" s="311"/>
      <c r="O28" s="288"/>
      <c r="P28" s="310" t="s">
        <v>124</v>
      </c>
      <c r="Q28" s="311"/>
      <c r="R28" s="311"/>
      <c r="S28" s="312"/>
      <c r="T28" s="313" t="s">
        <v>64</v>
      </c>
      <c r="U28" s="311"/>
      <c r="V28" s="311"/>
      <c r="W28" s="288"/>
      <c r="X28" s="310" t="s">
        <v>139</v>
      </c>
      <c r="Y28" s="311"/>
      <c r="Z28" s="311"/>
      <c r="AA28" s="312"/>
    </row>
    <row r="29" spans="1:27" s="61" customFormat="1" ht="18" customHeight="1">
      <c r="A29" s="319"/>
      <c r="B29" s="320"/>
      <c r="C29" s="321"/>
      <c r="D29" s="323"/>
      <c r="E29" s="325"/>
      <c r="F29" s="328"/>
      <c r="G29" s="299"/>
      <c r="H29" s="316"/>
      <c r="I29" s="316"/>
      <c r="J29" s="316"/>
      <c r="K29" s="317"/>
      <c r="L29" s="301" t="s">
        <v>13</v>
      </c>
      <c r="M29" s="308" t="s">
        <v>14</v>
      </c>
      <c r="N29" s="296" t="s">
        <v>15</v>
      </c>
      <c r="O29" s="62" t="s">
        <v>65</v>
      </c>
      <c r="P29" s="301" t="s">
        <v>13</v>
      </c>
      <c r="Q29" s="308" t="s">
        <v>14</v>
      </c>
      <c r="R29" s="296" t="s">
        <v>15</v>
      </c>
      <c r="S29" s="62" t="s">
        <v>65</v>
      </c>
      <c r="T29" s="301" t="s">
        <v>13</v>
      </c>
      <c r="U29" s="308" t="s">
        <v>14</v>
      </c>
      <c r="V29" s="296" t="s">
        <v>15</v>
      </c>
      <c r="W29" s="62" t="s">
        <v>65</v>
      </c>
      <c r="X29" s="301" t="s">
        <v>13</v>
      </c>
      <c r="Y29" s="308" t="s">
        <v>14</v>
      </c>
      <c r="Z29" s="296" t="s">
        <v>15</v>
      </c>
      <c r="AA29" s="62" t="s">
        <v>65</v>
      </c>
    </row>
    <row r="30" spans="1:27" s="61" customFormat="1" ht="18" customHeight="1" thickBot="1">
      <c r="A30" s="319"/>
      <c r="B30" s="320"/>
      <c r="C30" s="321"/>
      <c r="D30" s="324"/>
      <c r="E30" s="326"/>
      <c r="F30" s="329"/>
      <c r="G30" s="300"/>
      <c r="H30" s="309"/>
      <c r="I30" s="309"/>
      <c r="J30" s="309"/>
      <c r="K30" s="318"/>
      <c r="L30" s="302"/>
      <c r="M30" s="309"/>
      <c r="N30" s="297"/>
      <c r="O30" s="33" t="s">
        <v>27</v>
      </c>
      <c r="P30" s="302"/>
      <c r="Q30" s="309"/>
      <c r="R30" s="297"/>
      <c r="S30" s="33" t="s">
        <v>27</v>
      </c>
      <c r="T30" s="302"/>
      <c r="U30" s="309"/>
      <c r="V30" s="297"/>
      <c r="W30" s="33" t="s">
        <v>27</v>
      </c>
      <c r="X30" s="302"/>
      <c r="Y30" s="309"/>
      <c r="Z30" s="297"/>
      <c r="AA30" s="33" t="s">
        <v>27</v>
      </c>
    </row>
    <row r="31" spans="1:27" s="61" customFormat="1" ht="18" customHeight="1">
      <c r="A31" s="319"/>
      <c r="B31" s="320"/>
      <c r="C31" s="321"/>
      <c r="D31" s="428">
        <f aca="true" t="shared" si="4" ref="D31:AA31">D26</f>
        <v>1</v>
      </c>
      <c r="E31" s="430">
        <f t="shared" si="4"/>
        <v>8</v>
      </c>
      <c r="F31" s="303">
        <f t="shared" si="4"/>
        <v>18</v>
      </c>
      <c r="G31" s="314">
        <f t="shared" si="4"/>
        <v>152</v>
      </c>
      <c r="H31" s="294">
        <f t="shared" si="4"/>
        <v>54</v>
      </c>
      <c r="I31" s="294">
        <f t="shared" si="4"/>
        <v>62</v>
      </c>
      <c r="J31" s="294">
        <f t="shared" si="4"/>
        <v>36</v>
      </c>
      <c r="K31" s="294">
        <f t="shared" si="4"/>
        <v>0</v>
      </c>
      <c r="L31" s="124">
        <f t="shared" si="4"/>
        <v>24</v>
      </c>
      <c r="M31" s="125">
        <f t="shared" si="4"/>
        <v>44</v>
      </c>
      <c r="N31" s="125">
        <f t="shared" si="4"/>
        <v>36</v>
      </c>
      <c r="O31" s="126">
        <f t="shared" si="4"/>
        <v>0</v>
      </c>
      <c r="P31" s="124">
        <f t="shared" si="4"/>
        <v>30</v>
      </c>
      <c r="Q31" s="125">
        <f t="shared" si="4"/>
        <v>18</v>
      </c>
      <c r="R31" s="125">
        <f t="shared" si="4"/>
        <v>0</v>
      </c>
      <c r="S31" s="127">
        <f t="shared" si="4"/>
        <v>0</v>
      </c>
      <c r="T31" s="124">
        <f t="shared" si="4"/>
        <v>0</v>
      </c>
      <c r="U31" s="125">
        <f t="shared" si="4"/>
        <v>0</v>
      </c>
      <c r="V31" s="125">
        <f t="shared" si="4"/>
        <v>0</v>
      </c>
      <c r="W31" s="126">
        <f t="shared" si="4"/>
        <v>0</v>
      </c>
      <c r="X31" s="128">
        <f t="shared" si="4"/>
        <v>0</v>
      </c>
      <c r="Y31" s="125">
        <f t="shared" si="4"/>
        <v>0</v>
      </c>
      <c r="Z31" s="125">
        <f t="shared" si="4"/>
        <v>0</v>
      </c>
      <c r="AA31" s="126">
        <f t="shared" si="4"/>
        <v>0</v>
      </c>
    </row>
    <row r="32" spans="1:27" s="61" customFormat="1" ht="18" customHeight="1" thickBot="1">
      <c r="A32" s="319"/>
      <c r="B32" s="320"/>
      <c r="C32" s="321"/>
      <c r="D32" s="429"/>
      <c r="E32" s="431"/>
      <c r="F32" s="304"/>
      <c r="G32" s="315"/>
      <c r="H32" s="295"/>
      <c r="I32" s="295"/>
      <c r="J32" s="295"/>
      <c r="K32" s="295"/>
      <c r="L32" s="305">
        <f>SUM(L31:O31)</f>
        <v>104</v>
      </c>
      <c r="M32" s="306"/>
      <c r="N32" s="306"/>
      <c r="O32" s="307"/>
      <c r="P32" s="305">
        <f>SUM(P31:S31)</f>
        <v>48</v>
      </c>
      <c r="Q32" s="306"/>
      <c r="R32" s="306"/>
      <c r="S32" s="307"/>
      <c r="T32" s="305">
        <f>SUM(T31:W31)</f>
        <v>0</v>
      </c>
      <c r="U32" s="306"/>
      <c r="V32" s="306"/>
      <c r="W32" s="307"/>
      <c r="X32" s="305">
        <f>SUM(X31:AA31)</f>
        <v>0</v>
      </c>
      <c r="Y32" s="306"/>
      <c r="Z32" s="306"/>
      <c r="AA32" s="307"/>
    </row>
    <row r="33" spans="1:27" s="61" customFormat="1" ht="18" customHeight="1">
      <c r="A33" s="319"/>
      <c r="B33" s="320"/>
      <c r="C33" s="321"/>
      <c r="D33" s="330" t="s">
        <v>23</v>
      </c>
      <c r="E33" s="331"/>
      <c r="F33" s="332"/>
      <c r="G33" s="288" t="s">
        <v>24</v>
      </c>
      <c r="H33" s="289"/>
      <c r="I33" s="289"/>
      <c r="J33" s="289"/>
      <c r="K33" s="290"/>
      <c r="L33" s="279">
        <v>1</v>
      </c>
      <c r="M33" s="280"/>
      <c r="N33" s="280"/>
      <c r="O33" s="281"/>
      <c r="P33" s="279">
        <v>0</v>
      </c>
      <c r="Q33" s="280"/>
      <c r="R33" s="280"/>
      <c r="S33" s="281"/>
      <c r="T33" s="279">
        <v>0</v>
      </c>
      <c r="U33" s="280"/>
      <c r="V33" s="280"/>
      <c r="W33" s="281"/>
      <c r="X33" s="279">
        <v>0</v>
      </c>
      <c r="Y33" s="280"/>
      <c r="Z33" s="280"/>
      <c r="AA33" s="281"/>
    </row>
    <row r="34" spans="1:27" s="61" customFormat="1" ht="18" customHeight="1">
      <c r="A34" s="319"/>
      <c r="B34" s="320"/>
      <c r="C34" s="321"/>
      <c r="D34" s="333"/>
      <c r="E34" s="334"/>
      <c r="F34" s="335"/>
      <c r="G34" s="282" t="s">
        <v>25</v>
      </c>
      <c r="H34" s="283"/>
      <c r="I34" s="283"/>
      <c r="J34" s="283"/>
      <c r="K34" s="284"/>
      <c r="L34" s="285">
        <v>4</v>
      </c>
      <c r="M34" s="286"/>
      <c r="N34" s="286"/>
      <c r="O34" s="287"/>
      <c r="P34" s="285">
        <v>2</v>
      </c>
      <c r="Q34" s="286"/>
      <c r="R34" s="286"/>
      <c r="S34" s="287"/>
      <c r="T34" s="285">
        <v>0</v>
      </c>
      <c r="U34" s="286"/>
      <c r="V34" s="286"/>
      <c r="W34" s="287"/>
      <c r="X34" s="285">
        <v>0</v>
      </c>
      <c r="Y34" s="286"/>
      <c r="Z34" s="286"/>
      <c r="AA34" s="287"/>
    </row>
    <row r="35" spans="1:27" s="61" customFormat="1" ht="18" customHeight="1" thickBot="1">
      <c r="A35" s="319"/>
      <c r="B35" s="320"/>
      <c r="C35" s="321"/>
      <c r="D35" s="336"/>
      <c r="E35" s="337"/>
      <c r="F35" s="338"/>
      <c r="G35" s="282" t="s">
        <v>40</v>
      </c>
      <c r="H35" s="283"/>
      <c r="I35" s="283"/>
      <c r="J35" s="283"/>
      <c r="K35" s="284"/>
      <c r="L35" s="291">
        <v>10</v>
      </c>
      <c r="M35" s="292"/>
      <c r="N35" s="292"/>
      <c r="O35" s="293"/>
      <c r="P35" s="291">
        <v>2</v>
      </c>
      <c r="Q35" s="292"/>
      <c r="R35" s="292"/>
      <c r="S35" s="293"/>
      <c r="T35" s="291">
        <v>0</v>
      </c>
      <c r="U35" s="292"/>
      <c r="V35" s="292"/>
      <c r="W35" s="293"/>
      <c r="X35" s="291">
        <v>0</v>
      </c>
      <c r="Y35" s="292"/>
      <c r="Z35" s="292"/>
      <c r="AA35" s="293"/>
    </row>
    <row r="36" spans="1:27" s="10" customFormat="1" ht="18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63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63"/>
    </row>
    <row r="37" spans="1:27" s="10" customFormat="1" ht="18" customHeight="1">
      <c r="A37" s="64" t="s">
        <v>68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5"/>
      <c r="P37" s="120"/>
      <c r="Q37" s="89" t="s">
        <v>192</v>
      </c>
      <c r="R37" s="29"/>
      <c r="S37" s="104"/>
      <c r="T37" s="15"/>
      <c r="U37" s="15"/>
      <c r="V37" s="15"/>
      <c r="W37" s="15"/>
      <c r="X37" s="129"/>
      <c r="Y37" s="11"/>
      <c r="Z37" s="15"/>
      <c r="AA37" s="66"/>
    </row>
    <row r="38" spans="1:27" s="10" customFormat="1" ht="18" customHeight="1">
      <c r="A38" s="6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5"/>
      <c r="P38" s="120"/>
      <c r="Q38" s="1"/>
      <c r="T38" s="15"/>
      <c r="U38" s="15"/>
      <c r="V38" s="15"/>
      <c r="W38" s="15"/>
      <c r="X38" s="129"/>
      <c r="Y38" s="11"/>
      <c r="Z38" s="15"/>
      <c r="AA38" s="66"/>
    </row>
    <row r="39" spans="1:27" s="10" customFormat="1" ht="18" customHeight="1">
      <c r="A39" s="105" t="s">
        <v>17</v>
      </c>
      <c r="B39" s="106" t="s">
        <v>109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66"/>
      <c r="P39" s="130"/>
      <c r="Q39" s="122" t="s">
        <v>26</v>
      </c>
      <c r="R39" s="121"/>
      <c r="S39" s="67"/>
      <c r="T39" s="67"/>
      <c r="U39" s="67"/>
      <c r="V39" s="67"/>
      <c r="W39" s="67"/>
      <c r="X39" s="67"/>
      <c r="Y39" s="67"/>
      <c r="Z39" s="67"/>
      <c r="AA39" s="68"/>
    </row>
    <row r="40" spans="1:27" s="10" customFormat="1" ht="18" customHeight="1">
      <c r="A40" s="105" t="s">
        <v>18</v>
      </c>
      <c r="B40" s="109" t="s">
        <v>147</v>
      </c>
      <c r="C40" s="24"/>
      <c r="D40" s="2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6"/>
      <c r="P40" s="130"/>
      <c r="Q40" s="24" t="s">
        <v>13</v>
      </c>
      <c r="R40" s="131" t="s">
        <v>110</v>
      </c>
      <c r="S40" s="67"/>
      <c r="T40" s="67"/>
      <c r="U40" s="67"/>
      <c r="V40" s="67"/>
      <c r="W40" s="67"/>
      <c r="X40" s="67"/>
      <c r="Y40" s="67"/>
      <c r="Z40" s="67"/>
      <c r="AA40" s="68"/>
    </row>
    <row r="41" spans="1:27" s="10" customFormat="1" ht="18" customHeight="1">
      <c r="A41" s="196" t="s">
        <v>19</v>
      </c>
      <c r="B41" s="11" t="s">
        <v>169</v>
      </c>
      <c r="C41" s="15"/>
      <c r="D41" s="1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5"/>
      <c r="P41" s="130"/>
      <c r="Q41" s="24" t="s">
        <v>14</v>
      </c>
      <c r="R41" s="131" t="s">
        <v>111</v>
      </c>
      <c r="S41" s="67"/>
      <c r="T41" s="67"/>
      <c r="U41" s="24"/>
      <c r="V41" s="67"/>
      <c r="W41" s="67"/>
      <c r="X41" s="67"/>
      <c r="Y41" s="67"/>
      <c r="Z41" s="67"/>
      <c r="AA41" s="68"/>
    </row>
    <row r="42" spans="1:27" s="10" customFormat="1" ht="18" customHeight="1">
      <c r="A42" s="108" t="s">
        <v>20</v>
      </c>
      <c r="B42" s="11" t="s">
        <v>182</v>
      </c>
      <c r="C42" s="7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65"/>
      <c r="P42" s="130"/>
      <c r="Q42" s="24" t="s">
        <v>15</v>
      </c>
      <c r="R42" s="131" t="s">
        <v>112</v>
      </c>
      <c r="S42" s="67"/>
      <c r="T42" s="67"/>
      <c r="U42" s="67"/>
      <c r="V42" s="67"/>
      <c r="W42" s="67"/>
      <c r="X42" s="67"/>
      <c r="Y42" s="67"/>
      <c r="Z42" s="67"/>
      <c r="AA42" s="68"/>
    </row>
    <row r="43" spans="1:27" s="10" customFormat="1" ht="18" customHeight="1">
      <c r="A43" s="134" t="s">
        <v>21</v>
      </c>
      <c r="B43" s="107" t="s">
        <v>188</v>
      </c>
      <c r="C43" s="24"/>
      <c r="D43" s="70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65"/>
      <c r="P43" s="130"/>
      <c r="Q43" s="24" t="s">
        <v>65</v>
      </c>
      <c r="R43" s="131" t="s">
        <v>113</v>
      </c>
      <c r="S43" s="67"/>
      <c r="T43" s="67"/>
      <c r="U43" s="67"/>
      <c r="V43" s="67"/>
      <c r="W43" s="67"/>
      <c r="X43" s="67"/>
      <c r="Y43" s="67"/>
      <c r="Z43" s="67"/>
      <c r="AA43" s="68"/>
    </row>
    <row r="44" spans="1:27" s="10" customFormat="1" ht="18" customHeight="1">
      <c r="A44" s="69"/>
      <c r="B44" s="7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5"/>
      <c r="P44" s="130"/>
      <c r="Q44" s="24" t="s">
        <v>27</v>
      </c>
      <c r="R44" s="131" t="s">
        <v>114</v>
      </c>
      <c r="S44" s="67"/>
      <c r="T44" s="67"/>
      <c r="U44" s="67"/>
      <c r="V44" s="24"/>
      <c r="W44" s="24"/>
      <c r="X44" s="24"/>
      <c r="Y44" s="24"/>
      <c r="Z44" s="67"/>
      <c r="AA44" s="68"/>
    </row>
    <row r="45" spans="1:27" s="10" customFormat="1" ht="18" customHeight="1">
      <c r="A45" s="72"/>
      <c r="B45" s="1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5"/>
      <c r="P45" s="130"/>
      <c r="Q45" s="24" t="s">
        <v>115</v>
      </c>
      <c r="R45" s="131" t="s">
        <v>116</v>
      </c>
      <c r="S45" s="67"/>
      <c r="T45" s="67"/>
      <c r="U45" s="67"/>
      <c r="V45" s="67"/>
      <c r="W45" s="67"/>
      <c r="X45" s="67"/>
      <c r="Y45" s="67"/>
      <c r="Z45" s="67"/>
      <c r="AA45" s="68"/>
    </row>
    <row r="46" spans="1:27" s="10" customFormat="1" ht="18" customHeight="1">
      <c r="A46" s="73"/>
      <c r="B46" s="11"/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65"/>
      <c r="P46" s="130"/>
      <c r="Q46" s="191"/>
      <c r="R46" s="16" t="s">
        <v>117</v>
      </c>
      <c r="S46" s="24" t="s">
        <v>118</v>
      </c>
      <c r="T46" s="67"/>
      <c r="U46" s="67"/>
      <c r="V46" s="67"/>
      <c r="W46" s="67"/>
      <c r="X46" s="67"/>
      <c r="Y46" s="67"/>
      <c r="Z46" s="67"/>
      <c r="AA46" s="68"/>
    </row>
    <row r="47" spans="1:27" s="10" customFormat="1" ht="18" customHeight="1" thickBot="1">
      <c r="A47" s="74"/>
      <c r="B47" s="75"/>
      <c r="C47" s="75"/>
      <c r="D47" s="75"/>
      <c r="E47" s="76"/>
      <c r="F47" s="76"/>
      <c r="G47" s="76"/>
      <c r="H47" s="76"/>
      <c r="I47" s="76"/>
      <c r="J47" s="76"/>
      <c r="K47" s="75"/>
      <c r="L47" s="75"/>
      <c r="M47" s="75"/>
      <c r="N47" s="75"/>
      <c r="O47" s="77"/>
      <c r="P47" s="276" t="s">
        <v>28</v>
      </c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8"/>
    </row>
    <row r="48" spans="1:27" ht="18" customHeight="1">
      <c r="A48" s="12"/>
      <c r="B48" s="13"/>
      <c r="C48" s="14"/>
      <c r="D48" s="392" t="s">
        <v>191</v>
      </c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4"/>
      <c r="T48" s="398" t="s">
        <v>0</v>
      </c>
      <c r="U48" s="399"/>
      <c r="V48" s="399"/>
      <c r="W48" s="399"/>
      <c r="X48" s="399"/>
      <c r="Y48" s="399"/>
      <c r="Z48" s="399"/>
      <c r="AA48" s="400"/>
    </row>
    <row r="49" spans="1:27" ht="18" customHeight="1">
      <c r="A49" s="425"/>
      <c r="B49" s="426"/>
      <c r="C49" s="427"/>
      <c r="D49" s="395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7"/>
      <c r="T49" s="404"/>
      <c r="U49" s="405"/>
      <c r="V49" s="405"/>
      <c r="W49" s="405"/>
      <c r="X49" s="405"/>
      <c r="Y49" s="405"/>
      <c r="Z49" s="405"/>
      <c r="AA49" s="406"/>
    </row>
    <row r="50" spans="1:27" ht="18" customHeight="1">
      <c r="A50" s="401" t="s">
        <v>48</v>
      </c>
      <c r="B50" s="402"/>
      <c r="C50" s="403"/>
      <c r="D50" s="395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7"/>
      <c r="T50" s="404"/>
      <c r="U50" s="405"/>
      <c r="V50" s="405"/>
      <c r="W50" s="405"/>
      <c r="X50" s="405"/>
      <c r="Y50" s="405"/>
      <c r="Z50" s="405"/>
      <c r="AA50" s="406"/>
    </row>
    <row r="51" spans="1:27" ht="18" customHeight="1">
      <c r="A51" s="407"/>
      <c r="B51" s="334"/>
      <c r="C51" s="408"/>
      <c r="D51" s="15" t="s">
        <v>44</v>
      </c>
      <c r="E51" s="121"/>
      <c r="F51" s="121"/>
      <c r="G51" s="121"/>
      <c r="H51" s="2" t="s">
        <v>46</v>
      </c>
      <c r="J51" s="18"/>
      <c r="K51" s="18"/>
      <c r="L51" s="18"/>
      <c r="M51" s="18"/>
      <c r="N51" s="18"/>
      <c r="O51" s="18"/>
      <c r="P51" s="24"/>
      <c r="Q51" s="24"/>
      <c r="R51" s="24"/>
      <c r="S51" s="65"/>
      <c r="T51" s="409"/>
      <c r="U51" s="334"/>
      <c r="V51" s="334"/>
      <c r="W51" s="334"/>
      <c r="X51" s="334"/>
      <c r="Y51" s="334"/>
      <c r="Z51" s="334"/>
      <c r="AA51" s="410"/>
    </row>
    <row r="52" spans="1:27" ht="18" customHeight="1">
      <c r="A52" s="409"/>
      <c r="B52" s="334"/>
      <c r="C52" s="408"/>
      <c r="D52" s="15" t="s">
        <v>42</v>
      </c>
      <c r="E52" s="121"/>
      <c r="F52" s="121"/>
      <c r="G52" s="15"/>
      <c r="H52" s="2" t="s">
        <v>171</v>
      </c>
      <c r="J52" s="18"/>
      <c r="K52" s="18"/>
      <c r="L52" s="18"/>
      <c r="M52" s="18"/>
      <c r="N52" s="18"/>
      <c r="O52" s="18"/>
      <c r="P52" s="24"/>
      <c r="Q52" s="24"/>
      <c r="R52" s="24"/>
      <c r="S52" s="65"/>
      <c r="T52" s="374"/>
      <c r="U52" s="375"/>
      <c r="V52" s="375"/>
      <c r="W52" s="375"/>
      <c r="X52" s="375"/>
      <c r="Y52" s="375"/>
      <c r="Z52" s="375"/>
      <c r="AA52" s="376"/>
    </row>
    <row r="53" spans="1:27" ht="18" customHeight="1">
      <c r="A53" s="409" t="s">
        <v>60</v>
      </c>
      <c r="B53" s="334"/>
      <c r="C53" s="408"/>
      <c r="D53" s="15" t="s">
        <v>41</v>
      </c>
      <c r="E53" s="121"/>
      <c r="F53" s="121"/>
      <c r="G53" s="15"/>
      <c r="H53" s="2" t="s">
        <v>45</v>
      </c>
      <c r="J53" s="18"/>
      <c r="K53" s="18"/>
      <c r="L53" s="18"/>
      <c r="M53" s="18"/>
      <c r="N53" s="18"/>
      <c r="O53" s="18"/>
      <c r="P53" s="24"/>
      <c r="Q53" s="24"/>
      <c r="R53" s="24"/>
      <c r="S53" s="65"/>
      <c r="T53" s="374" t="s">
        <v>2</v>
      </c>
      <c r="U53" s="375"/>
      <c r="V53" s="375"/>
      <c r="W53" s="375"/>
      <c r="X53" s="375"/>
      <c r="Y53" s="375"/>
      <c r="Z53" s="375"/>
      <c r="AA53" s="376"/>
    </row>
    <row r="54" spans="1:27" ht="18" customHeight="1">
      <c r="A54" s="374" t="s">
        <v>38</v>
      </c>
      <c r="B54" s="375"/>
      <c r="C54" s="424"/>
      <c r="D54" s="15" t="s">
        <v>1</v>
      </c>
      <c r="E54" s="15"/>
      <c r="F54" s="15"/>
      <c r="G54" s="15"/>
      <c r="H54" s="2" t="s">
        <v>47</v>
      </c>
      <c r="J54" s="18"/>
      <c r="K54" s="18"/>
      <c r="L54" s="18"/>
      <c r="M54" s="18"/>
      <c r="N54" s="18"/>
      <c r="O54" s="18"/>
      <c r="P54" s="24"/>
      <c r="Q54" s="24"/>
      <c r="R54" s="24"/>
      <c r="S54" s="65"/>
      <c r="T54" s="374" t="s">
        <v>4</v>
      </c>
      <c r="U54" s="375"/>
      <c r="V54" s="375"/>
      <c r="W54" s="375"/>
      <c r="X54" s="375"/>
      <c r="Y54" s="375"/>
      <c r="Z54" s="375"/>
      <c r="AA54" s="376"/>
    </row>
    <row r="55" spans="1:27" ht="18" customHeight="1">
      <c r="A55" s="409" t="s">
        <v>39</v>
      </c>
      <c r="B55" s="334"/>
      <c r="C55" s="408"/>
      <c r="D55" s="23" t="s">
        <v>3</v>
      </c>
      <c r="E55" s="15"/>
      <c r="F55" s="15"/>
      <c r="G55" s="15"/>
      <c r="H55" s="90" t="s">
        <v>121</v>
      </c>
      <c r="J55" s="24"/>
      <c r="K55" s="18"/>
      <c r="L55" s="18"/>
      <c r="M55" s="18"/>
      <c r="N55" s="18"/>
      <c r="O55" s="18"/>
      <c r="P55" s="24"/>
      <c r="Q55" s="24"/>
      <c r="R55" s="24"/>
      <c r="S55" s="65"/>
      <c r="T55" s="374"/>
      <c r="U55" s="375"/>
      <c r="V55" s="375"/>
      <c r="W55" s="375"/>
      <c r="X55" s="375"/>
      <c r="Y55" s="375"/>
      <c r="Z55" s="375"/>
      <c r="AA55" s="376"/>
    </row>
    <row r="56" spans="1:27" ht="18" customHeight="1">
      <c r="A56" s="19"/>
      <c r="B56" s="16"/>
      <c r="C56" s="17"/>
      <c r="D56" s="23"/>
      <c r="E56" s="15"/>
      <c r="F56" s="15"/>
      <c r="G56" s="15"/>
      <c r="H56" s="90" t="s">
        <v>122</v>
      </c>
      <c r="J56" s="24"/>
      <c r="K56" s="18"/>
      <c r="L56" s="18"/>
      <c r="M56" s="18"/>
      <c r="N56" s="18"/>
      <c r="O56" s="18"/>
      <c r="P56" s="24"/>
      <c r="Q56" s="24"/>
      <c r="R56" s="24"/>
      <c r="S56" s="65"/>
      <c r="T56" s="20"/>
      <c r="U56" s="21"/>
      <c r="V56" s="21"/>
      <c r="W56" s="21"/>
      <c r="X56" s="21"/>
      <c r="Y56" s="21"/>
      <c r="Z56" s="21"/>
      <c r="AA56" s="22"/>
    </row>
    <row r="57" spans="1:27" ht="18" customHeight="1" thickBot="1">
      <c r="A57" s="25"/>
      <c r="B57" s="26"/>
      <c r="C57" s="27"/>
      <c r="D57" s="23"/>
      <c r="E57" s="15"/>
      <c r="F57" s="15"/>
      <c r="G57" s="15"/>
      <c r="H57" s="15"/>
      <c r="I57" s="28"/>
      <c r="J57" s="15"/>
      <c r="K57" s="28"/>
      <c r="L57" s="18"/>
      <c r="M57" s="18"/>
      <c r="N57" s="18"/>
      <c r="O57" s="18"/>
      <c r="P57" s="24"/>
      <c r="Q57" s="24"/>
      <c r="R57" s="24"/>
      <c r="S57" s="65"/>
      <c r="T57" s="382" t="s">
        <v>61</v>
      </c>
      <c r="U57" s="383"/>
      <c r="V57" s="383"/>
      <c r="W57" s="383"/>
      <c r="X57" s="383"/>
      <c r="Y57" s="383"/>
      <c r="Z57" s="383"/>
      <c r="AA57" s="384"/>
    </row>
    <row r="58" spans="1:27" ht="10.5" customHeight="1" thickBot="1">
      <c r="A58" s="385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</row>
    <row r="59" spans="1:27" ht="18" customHeight="1">
      <c r="A59" s="417" t="s">
        <v>69</v>
      </c>
      <c r="B59" s="420" t="s">
        <v>6</v>
      </c>
      <c r="C59" s="387"/>
      <c r="D59" s="386" t="s">
        <v>7</v>
      </c>
      <c r="E59" s="387"/>
      <c r="F59" s="388"/>
      <c r="G59" s="377" t="s">
        <v>8</v>
      </c>
      <c r="H59" s="289"/>
      <c r="I59" s="289"/>
      <c r="J59" s="289"/>
      <c r="K59" s="289"/>
      <c r="L59" s="377" t="s">
        <v>62</v>
      </c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90"/>
    </row>
    <row r="60" spans="1:27" ht="18" customHeight="1">
      <c r="A60" s="418"/>
      <c r="B60" s="421"/>
      <c r="C60" s="390"/>
      <c r="D60" s="389"/>
      <c r="E60" s="390"/>
      <c r="F60" s="391"/>
      <c r="G60" s="368" t="s">
        <v>9</v>
      </c>
      <c r="H60" s="316" t="s">
        <v>10</v>
      </c>
      <c r="I60" s="316"/>
      <c r="J60" s="316"/>
      <c r="K60" s="317"/>
      <c r="L60" s="380" t="s">
        <v>63</v>
      </c>
      <c r="M60" s="379"/>
      <c r="N60" s="379"/>
      <c r="O60" s="282"/>
      <c r="P60" s="380" t="s">
        <v>124</v>
      </c>
      <c r="Q60" s="379"/>
      <c r="R60" s="379"/>
      <c r="S60" s="381"/>
      <c r="T60" s="378" t="s">
        <v>64</v>
      </c>
      <c r="U60" s="379"/>
      <c r="V60" s="379"/>
      <c r="W60" s="282"/>
      <c r="X60" s="380" t="s">
        <v>139</v>
      </c>
      <c r="Y60" s="379"/>
      <c r="Z60" s="379"/>
      <c r="AA60" s="381"/>
    </row>
    <row r="61" spans="1:27" ht="18" customHeight="1">
      <c r="A61" s="418"/>
      <c r="B61" s="421"/>
      <c r="C61" s="390"/>
      <c r="D61" s="372" t="s">
        <v>11</v>
      </c>
      <c r="E61" s="414" t="s">
        <v>12</v>
      </c>
      <c r="F61" s="327" t="s">
        <v>40</v>
      </c>
      <c r="G61" s="299"/>
      <c r="H61" s="316" t="s">
        <v>13</v>
      </c>
      <c r="I61" s="316" t="s">
        <v>14</v>
      </c>
      <c r="J61" s="316" t="s">
        <v>15</v>
      </c>
      <c r="K61" s="317" t="s">
        <v>36</v>
      </c>
      <c r="L61" s="365" t="s">
        <v>187</v>
      </c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7"/>
    </row>
    <row r="62" spans="1:27" ht="18" customHeight="1">
      <c r="A62" s="418"/>
      <c r="B62" s="421"/>
      <c r="C62" s="390"/>
      <c r="D62" s="372"/>
      <c r="E62" s="415"/>
      <c r="F62" s="328"/>
      <c r="G62" s="299"/>
      <c r="H62" s="316"/>
      <c r="I62" s="316"/>
      <c r="J62" s="316"/>
      <c r="K62" s="317"/>
      <c r="L62" s="301" t="s">
        <v>13</v>
      </c>
      <c r="M62" s="308" t="s">
        <v>14</v>
      </c>
      <c r="N62" s="296" t="s">
        <v>15</v>
      </c>
      <c r="O62" s="32" t="s">
        <v>65</v>
      </c>
      <c r="P62" s="301" t="s">
        <v>13</v>
      </c>
      <c r="Q62" s="308" t="s">
        <v>14</v>
      </c>
      <c r="R62" s="296" t="s">
        <v>15</v>
      </c>
      <c r="S62" s="32" t="s">
        <v>65</v>
      </c>
      <c r="T62" s="301" t="s">
        <v>13</v>
      </c>
      <c r="U62" s="308" t="s">
        <v>14</v>
      </c>
      <c r="V62" s="296" t="s">
        <v>15</v>
      </c>
      <c r="W62" s="32" t="s">
        <v>65</v>
      </c>
      <c r="X62" s="301" t="s">
        <v>13</v>
      </c>
      <c r="Y62" s="308" t="s">
        <v>14</v>
      </c>
      <c r="Z62" s="296" t="s">
        <v>15</v>
      </c>
      <c r="AA62" s="32" t="s">
        <v>65</v>
      </c>
    </row>
    <row r="63" spans="1:27" ht="18" customHeight="1" thickBot="1">
      <c r="A63" s="419"/>
      <c r="B63" s="422"/>
      <c r="C63" s="423"/>
      <c r="D63" s="373"/>
      <c r="E63" s="416"/>
      <c r="F63" s="329"/>
      <c r="G63" s="300"/>
      <c r="H63" s="309"/>
      <c r="I63" s="309"/>
      <c r="J63" s="309"/>
      <c r="K63" s="318"/>
      <c r="L63" s="302"/>
      <c r="M63" s="309"/>
      <c r="N63" s="297"/>
      <c r="O63" s="33" t="s">
        <v>27</v>
      </c>
      <c r="P63" s="302"/>
      <c r="Q63" s="309"/>
      <c r="R63" s="297"/>
      <c r="S63" s="33" t="s">
        <v>27</v>
      </c>
      <c r="T63" s="302"/>
      <c r="U63" s="309"/>
      <c r="V63" s="297"/>
      <c r="W63" s="33" t="s">
        <v>27</v>
      </c>
      <c r="X63" s="302"/>
      <c r="Y63" s="309"/>
      <c r="Z63" s="297"/>
      <c r="AA63" s="33" t="s">
        <v>27</v>
      </c>
    </row>
    <row r="64" spans="1:27" ht="18" customHeight="1" thickBot="1">
      <c r="A64" s="34" t="s">
        <v>29</v>
      </c>
      <c r="B64" s="78" t="s">
        <v>70</v>
      </c>
      <c r="C64" s="413"/>
      <c r="D64" s="413"/>
      <c r="E64" s="413"/>
      <c r="F64" s="413"/>
      <c r="G64" s="413"/>
      <c r="H64" s="413"/>
      <c r="I64" s="413"/>
      <c r="J64" s="413"/>
      <c r="K64" s="413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1"/>
    </row>
    <row r="65" spans="1:27" ht="18" customHeight="1">
      <c r="A65" s="4" t="s">
        <v>17</v>
      </c>
      <c r="B65" s="350" t="s">
        <v>53</v>
      </c>
      <c r="C65" s="351"/>
      <c r="D65" s="137"/>
      <c r="E65" s="149">
        <v>4</v>
      </c>
      <c r="F65" s="145">
        <v>6</v>
      </c>
      <c r="G65" s="140">
        <f aca="true" t="shared" si="5" ref="G65:G71">SUM(H65:K65)</f>
        <v>67</v>
      </c>
      <c r="H65" s="141">
        <f aca="true" t="shared" si="6" ref="H65:K71">L65+P65+X65+T65</f>
        <v>12</v>
      </c>
      <c r="I65" s="141">
        <f t="shared" si="6"/>
        <v>15</v>
      </c>
      <c r="J65" s="141">
        <f t="shared" si="6"/>
        <v>30</v>
      </c>
      <c r="K65" s="138">
        <f t="shared" si="6"/>
        <v>10</v>
      </c>
      <c r="L65" s="170">
        <v>12</v>
      </c>
      <c r="M65" s="167"/>
      <c r="N65" s="167"/>
      <c r="O65" s="139"/>
      <c r="P65" s="168"/>
      <c r="Q65" s="167">
        <v>15</v>
      </c>
      <c r="R65" s="167">
        <v>30</v>
      </c>
      <c r="S65" s="139">
        <v>10</v>
      </c>
      <c r="T65" s="168"/>
      <c r="U65" s="167"/>
      <c r="V65" s="167"/>
      <c r="W65" s="139"/>
      <c r="X65" s="168"/>
      <c r="Y65" s="167"/>
      <c r="Z65" s="133"/>
      <c r="AA65" s="132"/>
    </row>
    <row r="66" spans="1:27" ht="18" customHeight="1">
      <c r="A66" s="4" t="s">
        <v>18</v>
      </c>
      <c r="B66" s="350" t="s">
        <v>54</v>
      </c>
      <c r="C66" s="351"/>
      <c r="D66" s="150">
        <v>1</v>
      </c>
      <c r="E66" s="151">
        <v>1</v>
      </c>
      <c r="F66" s="145">
        <v>5</v>
      </c>
      <c r="G66" s="140">
        <f t="shared" si="5"/>
        <v>27</v>
      </c>
      <c r="H66" s="141">
        <f t="shared" si="6"/>
        <v>12</v>
      </c>
      <c r="I66" s="141">
        <f t="shared" si="6"/>
        <v>0</v>
      </c>
      <c r="J66" s="141">
        <f t="shared" si="6"/>
        <v>15</v>
      </c>
      <c r="K66" s="138">
        <f t="shared" si="6"/>
        <v>0</v>
      </c>
      <c r="L66" s="190">
        <v>12</v>
      </c>
      <c r="M66" s="3"/>
      <c r="N66" s="3"/>
      <c r="O66" s="145"/>
      <c r="P66" s="144"/>
      <c r="Q66" s="3"/>
      <c r="R66" s="3">
        <v>15</v>
      </c>
      <c r="S66" s="145"/>
      <c r="T66" s="144"/>
      <c r="U66" s="3"/>
      <c r="V66" s="3"/>
      <c r="W66" s="145"/>
      <c r="X66" s="144"/>
      <c r="Y66" s="3"/>
      <c r="Z66" s="166"/>
      <c r="AA66" s="165"/>
    </row>
    <row r="67" spans="1:27" ht="18" customHeight="1">
      <c r="A67" s="4" t="s">
        <v>19</v>
      </c>
      <c r="B67" s="448" t="s">
        <v>150</v>
      </c>
      <c r="C67" s="449"/>
      <c r="D67" s="147">
        <v>1</v>
      </c>
      <c r="E67" s="148">
        <v>1</v>
      </c>
      <c r="F67" s="145">
        <v>5</v>
      </c>
      <c r="G67" s="140">
        <f t="shared" si="5"/>
        <v>30</v>
      </c>
      <c r="H67" s="141">
        <f t="shared" si="6"/>
        <v>15</v>
      </c>
      <c r="I67" s="141">
        <f t="shared" si="6"/>
        <v>0</v>
      </c>
      <c r="J67" s="141">
        <f t="shared" si="6"/>
        <v>15</v>
      </c>
      <c r="K67" s="138">
        <f t="shared" si="6"/>
        <v>0</v>
      </c>
      <c r="L67" s="4"/>
      <c r="M67" s="3"/>
      <c r="N67" s="3"/>
      <c r="O67" s="145"/>
      <c r="P67" s="144"/>
      <c r="Q67" s="3"/>
      <c r="R67" s="3"/>
      <c r="S67" s="145"/>
      <c r="T67" s="192">
        <v>15</v>
      </c>
      <c r="U67" s="3"/>
      <c r="V67" s="3">
        <v>15</v>
      </c>
      <c r="W67" s="145"/>
      <c r="X67" s="144"/>
      <c r="Y67" s="3"/>
      <c r="Z67" s="166"/>
      <c r="AA67" s="165"/>
    </row>
    <row r="68" spans="1:27" ht="18" customHeight="1">
      <c r="A68" s="4" t="s">
        <v>20</v>
      </c>
      <c r="B68" s="448" t="s">
        <v>149</v>
      </c>
      <c r="C68" s="449"/>
      <c r="D68" s="147"/>
      <c r="E68" s="148">
        <v>3</v>
      </c>
      <c r="F68" s="145">
        <v>7</v>
      </c>
      <c r="G68" s="144">
        <f t="shared" si="5"/>
        <v>51</v>
      </c>
      <c r="H68" s="141">
        <f t="shared" si="6"/>
        <v>24</v>
      </c>
      <c r="I68" s="141">
        <f t="shared" si="6"/>
        <v>0</v>
      </c>
      <c r="J68" s="141">
        <f t="shared" si="6"/>
        <v>12</v>
      </c>
      <c r="K68" s="138">
        <f t="shared" si="6"/>
        <v>15</v>
      </c>
      <c r="L68" s="4">
        <v>24</v>
      </c>
      <c r="M68" s="3"/>
      <c r="N68" s="3">
        <v>12</v>
      </c>
      <c r="O68" s="145"/>
      <c r="P68" s="144"/>
      <c r="Q68" s="3"/>
      <c r="R68" s="3"/>
      <c r="S68" s="145">
        <v>15</v>
      </c>
      <c r="T68" s="144"/>
      <c r="U68" s="3"/>
      <c r="V68" s="3"/>
      <c r="W68" s="145"/>
      <c r="X68" s="144"/>
      <c r="Y68" s="3"/>
      <c r="Z68" s="166"/>
      <c r="AA68" s="165"/>
    </row>
    <row r="69" spans="1:27" ht="18" customHeight="1">
      <c r="A69" s="4" t="s">
        <v>21</v>
      </c>
      <c r="B69" s="448" t="s">
        <v>59</v>
      </c>
      <c r="C69" s="449"/>
      <c r="D69" s="147"/>
      <c r="E69" s="148">
        <v>2</v>
      </c>
      <c r="F69" s="145">
        <v>3</v>
      </c>
      <c r="G69" s="144">
        <f t="shared" si="5"/>
        <v>24</v>
      </c>
      <c r="H69" s="141">
        <f t="shared" si="6"/>
        <v>12</v>
      </c>
      <c r="I69" s="141">
        <f t="shared" si="6"/>
        <v>0</v>
      </c>
      <c r="J69" s="141">
        <f t="shared" si="6"/>
        <v>0</v>
      </c>
      <c r="K69" s="138">
        <f t="shared" si="6"/>
        <v>12</v>
      </c>
      <c r="L69" s="4">
        <v>12</v>
      </c>
      <c r="M69" s="148"/>
      <c r="N69" s="3"/>
      <c r="O69" s="152">
        <v>12</v>
      </c>
      <c r="P69" s="144"/>
      <c r="Q69" s="3"/>
      <c r="R69" s="3"/>
      <c r="S69" s="145"/>
      <c r="T69" s="144"/>
      <c r="U69" s="3"/>
      <c r="V69" s="3"/>
      <c r="W69" s="145"/>
      <c r="X69" s="144"/>
      <c r="Y69" s="3"/>
      <c r="Z69" s="166"/>
      <c r="AA69" s="165"/>
    </row>
    <row r="70" spans="1:27" ht="18" customHeight="1">
      <c r="A70" s="4" t="s">
        <v>30</v>
      </c>
      <c r="B70" s="411" t="s">
        <v>189</v>
      </c>
      <c r="C70" s="412"/>
      <c r="D70" s="150"/>
      <c r="E70" s="151">
        <v>2</v>
      </c>
      <c r="F70" s="146">
        <v>5</v>
      </c>
      <c r="G70" s="159">
        <f t="shared" si="5"/>
        <v>39</v>
      </c>
      <c r="H70" s="160">
        <f t="shared" si="6"/>
        <v>39</v>
      </c>
      <c r="I70" s="160">
        <f t="shared" si="6"/>
        <v>0</v>
      </c>
      <c r="J70" s="160">
        <f t="shared" si="6"/>
        <v>0</v>
      </c>
      <c r="K70" s="161">
        <f t="shared" si="6"/>
        <v>0</v>
      </c>
      <c r="L70" s="163">
        <v>24</v>
      </c>
      <c r="M70" s="154"/>
      <c r="N70" s="154"/>
      <c r="O70" s="146"/>
      <c r="P70" s="159">
        <v>15</v>
      </c>
      <c r="Q70" s="154"/>
      <c r="R70" s="154"/>
      <c r="S70" s="145"/>
      <c r="T70" s="144"/>
      <c r="U70" s="3"/>
      <c r="V70" s="3"/>
      <c r="W70" s="145"/>
      <c r="X70" s="144"/>
      <c r="Y70" s="3"/>
      <c r="Z70" s="79"/>
      <c r="AA70" s="80"/>
    </row>
    <row r="71" spans="1:27" ht="18" customHeight="1">
      <c r="A71" s="4" t="s">
        <v>31</v>
      </c>
      <c r="B71" s="193" t="s">
        <v>71</v>
      </c>
      <c r="C71" s="153"/>
      <c r="D71" s="147"/>
      <c r="E71" s="3"/>
      <c r="F71" s="145">
        <v>20</v>
      </c>
      <c r="G71" s="4">
        <f t="shared" si="5"/>
        <v>0</v>
      </c>
      <c r="H71" s="3">
        <f t="shared" si="6"/>
        <v>0</v>
      </c>
      <c r="I71" s="3">
        <f t="shared" si="6"/>
        <v>0</v>
      </c>
      <c r="J71" s="3">
        <f t="shared" si="6"/>
        <v>0</v>
      </c>
      <c r="K71" s="148">
        <f t="shared" si="6"/>
        <v>0</v>
      </c>
      <c r="L71" s="4"/>
      <c r="M71" s="3"/>
      <c r="N71" s="3"/>
      <c r="O71" s="145"/>
      <c r="P71" s="144"/>
      <c r="Q71" s="3"/>
      <c r="R71" s="3"/>
      <c r="S71" s="145"/>
      <c r="T71" s="144"/>
      <c r="U71" s="3"/>
      <c r="V71" s="3"/>
      <c r="W71" s="145"/>
      <c r="X71" s="144"/>
      <c r="Y71" s="3"/>
      <c r="Z71" s="79"/>
      <c r="AA71" s="80"/>
    </row>
    <row r="72" spans="1:27" ht="18" customHeight="1" thickBot="1">
      <c r="A72" s="111"/>
      <c r="B72" s="450"/>
      <c r="C72" s="451"/>
      <c r="D72" s="8"/>
      <c r="E72" s="81"/>
      <c r="F72" s="6"/>
      <c r="G72" s="9"/>
      <c r="H72" s="5"/>
      <c r="I72" s="5"/>
      <c r="J72" s="5"/>
      <c r="K72" s="6"/>
      <c r="L72" s="9"/>
      <c r="M72" s="5"/>
      <c r="N72" s="5"/>
      <c r="O72" s="6"/>
      <c r="P72" s="9"/>
      <c r="Q72" s="5"/>
      <c r="R72" s="5"/>
      <c r="S72" s="6"/>
      <c r="T72" s="4"/>
      <c r="U72" s="79"/>
      <c r="V72" s="79"/>
      <c r="W72" s="80"/>
      <c r="X72" s="144"/>
      <c r="Y72" s="3"/>
      <c r="Z72" s="79"/>
      <c r="AA72" s="80"/>
    </row>
    <row r="73" spans="1:27" ht="18" customHeight="1" thickTop="1">
      <c r="A73" s="82"/>
      <c r="B73" s="356" t="s">
        <v>22</v>
      </c>
      <c r="C73" s="357"/>
      <c r="D73" s="346">
        <f aca="true" t="shared" si="7" ref="D73:W73">SUM(D65:D72)</f>
        <v>2</v>
      </c>
      <c r="E73" s="344">
        <f t="shared" si="7"/>
        <v>13</v>
      </c>
      <c r="F73" s="348">
        <f t="shared" si="7"/>
        <v>51</v>
      </c>
      <c r="G73" s="354">
        <f t="shared" si="7"/>
        <v>238</v>
      </c>
      <c r="H73" s="344">
        <f t="shared" si="7"/>
        <v>114</v>
      </c>
      <c r="I73" s="344">
        <f t="shared" si="7"/>
        <v>15</v>
      </c>
      <c r="J73" s="344">
        <f t="shared" si="7"/>
        <v>72</v>
      </c>
      <c r="K73" s="348">
        <f t="shared" si="7"/>
        <v>37</v>
      </c>
      <c r="L73" s="83">
        <f t="shared" si="7"/>
        <v>84</v>
      </c>
      <c r="M73" s="84">
        <f t="shared" si="7"/>
        <v>0</v>
      </c>
      <c r="N73" s="84">
        <f t="shared" si="7"/>
        <v>12</v>
      </c>
      <c r="O73" s="85">
        <f t="shared" si="7"/>
        <v>12</v>
      </c>
      <c r="P73" s="83">
        <f t="shared" si="7"/>
        <v>15</v>
      </c>
      <c r="Q73" s="84">
        <f t="shared" si="7"/>
        <v>15</v>
      </c>
      <c r="R73" s="84">
        <f t="shared" si="7"/>
        <v>45</v>
      </c>
      <c r="S73" s="88">
        <f t="shared" si="7"/>
        <v>25</v>
      </c>
      <c r="T73" s="86">
        <f t="shared" si="7"/>
        <v>15</v>
      </c>
      <c r="U73" s="84">
        <f t="shared" si="7"/>
        <v>0</v>
      </c>
      <c r="V73" s="84">
        <f t="shared" si="7"/>
        <v>15</v>
      </c>
      <c r="W73" s="85">
        <f t="shared" si="7"/>
        <v>0</v>
      </c>
      <c r="X73" s="83">
        <f>SUM(X65:X71)</f>
        <v>0</v>
      </c>
      <c r="Y73" s="84">
        <f>SUM(Y65:Y71)</f>
        <v>0</v>
      </c>
      <c r="Z73" s="84">
        <f>SUM(Z65:Z71)</f>
        <v>0</v>
      </c>
      <c r="AA73" s="84">
        <f>SUM(AA65:AA71)</f>
        <v>0</v>
      </c>
    </row>
    <row r="74" spans="1:27" ht="18" customHeight="1" thickBot="1">
      <c r="A74" s="87"/>
      <c r="B74" s="358"/>
      <c r="C74" s="359"/>
      <c r="D74" s="347"/>
      <c r="E74" s="345"/>
      <c r="F74" s="349"/>
      <c r="G74" s="355"/>
      <c r="H74" s="345"/>
      <c r="I74" s="345"/>
      <c r="J74" s="345"/>
      <c r="K74" s="349"/>
      <c r="L74" s="341">
        <f>SUM(L73:O73)</f>
        <v>108</v>
      </c>
      <c r="M74" s="342"/>
      <c r="N74" s="342"/>
      <c r="O74" s="343"/>
      <c r="P74" s="341">
        <f>SUM(P73:S73)</f>
        <v>100</v>
      </c>
      <c r="Q74" s="342"/>
      <c r="R74" s="342"/>
      <c r="S74" s="343"/>
      <c r="T74" s="341">
        <f>SUM(T73:W73)</f>
        <v>30</v>
      </c>
      <c r="U74" s="342"/>
      <c r="V74" s="342"/>
      <c r="W74" s="343"/>
      <c r="X74" s="341">
        <f>SUM(X73:AA73)</f>
        <v>0</v>
      </c>
      <c r="Y74" s="342"/>
      <c r="Z74" s="342"/>
      <c r="AA74" s="343"/>
    </row>
    <row r="75" spans="1:27" ht="18" customHeight="1">
      <c r="A75" s="319" t="s">
        <v>72</v>
      </c>
      <c r="B75" s="320"/>
      <c r="C75" s="321"/>
      <c r="D75" s="322" t="s">
        <v>11</v>
      </c>
      <c r="E75" s="325" t="s">
        <v>12</v>
      </c>
      <c r="F75" s="327" t="s">
        <v>40</v>
      </c>
      <c r="G75" s="298" t="s">
        <v>9</v>
      </c>
      <c r="H75" s="316" t="s">
        <v>13</v>
      </c>
      <c r="I75" s="316" t="s">
        <v>14</v>
      </c>
      <c r="J75" s="316" t="s">
        <v>15</v>
      </c>
      <c r="K75" s="317" t="s">
        <v>36</v>
      </c>
      <c r="L75" s="310" t="s">
        <v>63</v>
      </c>
      <c r="M75" s="311"/>
      <c r="N75" s="311"/>
      <c r="O75" s="288"/>
      <c r="P75" s="310" t="s">
        <v>124</v>
      </c>
      <c r="Q75" s="311"/>
      <c r="R75" s="311"/>
      <c r="S75" s="312"/>
      <c r="T75" s="313" t="s">
        <v>64</v>
      </c>
      <c r="U75" s="311"/>
      <c r="V75" s="311"/>
      <c r="W75" s="288"/>
      <c r="X75" s="310" t="s">
        <v>139</v>
      </c>
      <c r="Y75" s="311"/>
      <c r="Z75" s="311"/>
      <c r="AA75" s="312"/>
    </row>
    <row r="76" spans="1:27" ht="18" customHeight="1">
      <c r="A76" s="319"/>
      <c r="B76" s="320"/>
      <c r="C76" s="321"/>
      <c r="D76" s="323"/>
      <c r="E76" s="325"/>
      <c r="F76" s="328"/>
      <c r="G76" s="299"/>
      <c r="H76" s="316"/>
      <c r="I76" s="316"/>
      <c r="J76" s="316"/>
      <c r="K76" s="317"/>
      <c r="L76" s="301" t="s">
        <v>13</v>
      </c>
      <c r="M76" s="308" t="s">
        <v>14</v>
      </c>
      <c r="N76" s="296" t="s">
        <v>15</v>
      </c>
      <c r="O76" s="62" t="s">
        <v>65</v>
      </c>
      <c r="P76" s="301" t="s">
        <v>13</v>
      </c>
      <c r="Q76" s="308" t="s">
        <v>14</v>
      </c>
      <c r="R76" s="296" t="s">
        <v>15</v>
      </c>
      <c r="S76" s="62" t="s">
        <v>65</v>
      </c>
      <c r="T76" s="301" t="s">
        <v>13</v>
      </c>
      <c r="U76" s="308" t="s">
        <v>14</v>
      </c>
      <c r="V76" s="296" t="s">
        <v>15</v>
      </c>
      <c r="W76" s="62" t="s">
        <v>65</v>
      </c>
      <c r="X76" s="301" t="s">
        <v>13</v>
      </c>
      <c r="Y76" s="308" t="s">
        <v>14</v>
      </c>
      <c r="Z76" s="296" t="s">
        <v>15</v>
      </c>
      <c r="AA76" s="62" t="s">
        <v>65</v>
      </c>
    </row>
    <row r="77" spans="1:27" ht="18" customHeight="1" thickBot="1">
      <c r="A77" s="319"/>
      <c r="B77" s="320"/>
      <c r="C77" s="321"/>
      <c r="D77" s="324"/>
      <c r="E77" s="326"/>
      <c r="F77" s="329"/>
      <c r="G77" s="300"/>
      <c r="H77" s="309"/>
      <c r="I77" s="309"/>
      <c r="J77" s="309"/>
      <c r="K77" s="318"/>
      <c r="L77" s="302"/>
      <c r="M77" s="309"/>
      <c r="N77" s="297"/>
      <c r="O77" s="33" t="s">
        <v>27</v>
      </c>
      <c r="P77" s="302"/>
      <c r="Q77" s="309"/>
      <c r="R77" s="297"/>
      <c r="S77" s="33" t="s">
        <v>27</v>
      </c>
      <c r="T77" s="302"/>
      <c r="U77" s="309"/>
      <c r="V77" s="297"/>
      <c r="W77" s="33" t="s">
        <v>27</v>
      </c>
      <c r="X77" s="302"/>
      <c r="Y77" s="309"/>
      <c r="Z77" s="297"/>
      <c r="AA77" s="33" t="s">
        <v>27</v>
      </c>
    </row>
    <row r="78" spans="1:29" ht="18" customHeight="1">
      <c r="A78" s="319"/>
      <c r="B78" s="320"/>
      <c r="C78" s="321"/>
      <c r="D78" s="339">
        <f>SUM(D26,D73)</f>
        <v>3</v>
      </c>
      <c r="E78" s="294">
        <f>SUM(E26,E73)</f>
        <v>21</v>
      </c>
      <c r="F78" s="303">
        <f>SUM(F26,F73)</f>
        <v>69</v>
      </c>
      <c r="G78" s="314">
        <f aca="true" t="shared" si="8" ref="G78:AA78">SUM(G26,G73)</f>
        <v>390</v>
      </c>
      <c r="H78" s="294">
        <f t="shared" si="8"/>
        <v>168</v>
      </c>
      <c r="I78" s="294">
        <f t="shared" si="8"/>
        <v>77</v>
      </c>
      <c r="J78" s="294">
        <f t="shared" si="8"/>
        <v>108</v>
      </c>
      <c r="K78" s="294">
        <f t="shared" si="8"/>
        <v>37</v>
      </c>
      <c r="L78" s="124">
        <f t="shared" si="8"/>
        <v>108</v>
      </c>
      <c r="M78" s="125">
        <f t="shared" si="8"/>
        <v>44</v>
      </c>
      <c r="N78" s="125">
        <f t="shared" si="8"/>
        <v>48</v>
      </c>
      <c r="O78" s="127">
        <f t="shared" si="8"/>
        <v>12</v>
      </c>
      <c r="P78" s="124">
        <f t="shared" si="8"/>
        <v>45</v>
      </c>
      <c r="Q78" s="125">
        <f t="shared" si="8"/>
        <v>33</v>
      </c>
      <c r="R78" s="125">
        <f t="shared" si="8"/>
        <v>45</v>
      </c>
      <c r="S78" s="126">
        <f t="shared" si="8"/>
        <v>25</v>
      </c>
      <c r="T78" s="128">
        <f t="shared" si="8"/>
        <v>15</v>
      </c>
      <c r="U78" s="125">
        <f t="shared" si="8"/>
        <v>0</v>
      </c>
      <c r="V78" s="125">
        <f t="shared" si="8"/>
        <v>15</v>
      </c>
      <c r="W78" s="127">
        <f t="shared" si="8"/>
        <v>0</v>
      </c>
      <c r="X78" s="124">
        <f t="shared" si="8"/>
        <v>0</v>
      </c>
      <c r="Y78" s="125">
        <f t="shared" si="8"/>
        <v>0</v>
      </c>
      <c r="Z78" s="125">
        <f t="shared" si="8"/>
        <v>0</v>
      </c>
      <c r="AA78" s="126">
        <f t="shared" si="8"/>
        <v>0</v>
      </c>
      <c r="AC78" s="61"/>
    </row>
    <row r="79" spans="1:29" ht="18" customHeight="1" thickBot="1">
      <c r="A79" s="319"/>
      <c r="B79" s="320"/>
      <c r="C79" s="321"/>
      <c r="D79" s="340"/>
      <c r="E79" s="295"/>
      <c r="F79" s="304"/>
      <c r="G79" s="315"/>
      <c r="H79" s="295"/>
      <c r="I79" s="295"/>
      <c r="J79" s="295"/>
      <c r="K79" s="295"/>
      <c r="L79" s="305">
        <f>SUM(L78:O78)</f>
        <v>212</v>
      </c>
      <c r="M79" s="306"/>
      <c r="N79" s="306"/>
      <c r="O79" s="307"/>
      <c r="P79" s="305">
        <f>SUM(P78:S78)</f>
        <v>148</v>
      </c>
      <c r="Q79" s="306"/>
      <c r="R79" s="306"/>
      <c r="S79" s="307"/>
      <c r="T79" s="305">
        <f>SUM(T78:W78)</f>
        <v>30</v>
      </c>
      <c r="U79" s="306"/>
      <c r="V79" s="306"/>
      <c r="W79" s="307"/>
      <c r="X79" s="305">
        <f>SUM(X78:AA78)</f>
        <v>0</v>
      </c>
      <c r="Y79" s="306"/>
      <c r="Z79" s="306"/>
      <c r="AA79" s="307"/>
      <c r="AC79" s="61"/>
    </row>
    <row r="80" spans="1:29" ht="18" customHeight="1">
      <c r="A80" s="319"/>
      <c r="B80" s="320"/>
      <c r="C80" s="321"/>
      <c r="D80" s="330" t="s">
        <v>23</v>
      </c>
      <c r="E80" s="331"/>
      <c r="F80" s="332"/>
      <c r="G80" s="288" t="s">
        <v>24</v>
      </c>
      <c r="H80" s="289"/>
      <c r="I80" s="289"/>
      <c r="J80" s="289"/>
      <c r="K80" s="290"/>
      <c r="L80" s="279">
        <v>2</v>
      </c>
      <c r="M80" s="280"/>
      <c r="N80" s="280"/>
      <c r="O80" s="281"/>
      <c r="P80" s="279">
        <v>0</v>
      </c>
      <c r="Q80" s="280"/>
      <c r="R80" s="280"/>
      <c r="S80" s="281"/>
      <c r="T80" s="279">
        <v>1</v>
      </c>
      <c r="U80" s="280"/>
      <c r="V80" s="280"/>
      <c r="W80" s="281"/>
      <c r="X80" s="279">
        <v>0</v>
      </c>
      <c r="Y80" s="280"/>
      <c r="Z80" s="280"/>
      <c r="AA80" s="281"/>
      <c r="AC80" s="61"/>
    </row>
    <row r="81" spans="1:29" ht="18" customHeight="1">
      <c r="A81" s="319"/>
      <c r="B81" s="320"/>
      <c r="C81" s="321"/>
      <c r="D81" s="333"/>
      <c r="E81" s="334"/>
      <c r="F81" s="335"/>
      <c r="G81" s="282" t="s">
        <v>25</v>
      </c>
      <c r="H81" s="283"/>
      <c r="I81" s="283"/>
      <c r="J81" s="283"/>
      <c r="K81" s="284"/>
      <c r="L81" s="285">
        <v>10</v>
      </c>
      <c r="M81" s="286"/>
      <c r="N81" s="286"/>
      <c r="O81" s="287"/>
      <c r="P81" s="285">
        <v>8</v>
      </c>
      <c r="Q81" s="286"/>
      <c r="R81" s="286"/>
      <c r="S81" s="287"/>
      <c r="T81" s="285">
        <v>1</v>
      </c>
      <c r="U81" s="286"/>
      <c r="V81" s="286"/>
      <c r="W81" s="287"/>
      <c r="X81" s="285">
        <v>0</v>
      </c>
      <c r="Y81" s="286"/>
      <c r="Z81" s="286"/>
      <c r="AA81" s="287"/>
      <c r="AC81" s="61"/>
    </row>
    <row r="82" spans="1:29" ht="18" customHeight="1" thickBot="1">
      <c r="A82" s="319"/>
      <c r="B82" s="320"/>
      <c r="C82" s="321"/>
      <c r="D82" s="336"/>
      <c r="E82" s="337"/>
      <c r="F82" s="338"/>
      <c r="G82" s="282" t="s">
        <v>40</v>
      </c>
      <c r="H82" s="283"/>
      <c r="I82" s="283"/>
      <c r="J82" s="283"/>
      <c r="K82" s="284"/>
      <c r="L82" s="291">
        <v>30</v>
      </c>
      <c r="M82" s="292"/>
      <c r="N82" s="292"/>
      <c r="O82" s="293"/>
      <c r="P82" s="291">
        <v>11</v>
      </c>
      <c r="Q82" s="292"/>
      <c r="R82" s="292"/>
      <c r="S82" s="293"/>
      <c r="T82" s="291">
        <v>5</v>
      </c>
      <c r="U82" s="292"/>
      <c r="V82" s="292"/>
      <c r="W82" s="293"/>
      <c r="X82" s="291">
        <v>20</v>
      </c>
      <c r="Y82" s="292"/>
      <c r="Z82" s="292"/>
      <c r="AA82" s="293"/>
      <c r="AC82" s="61"/>
    </row>
    <row r="83" spans="1:27" ht="1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63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63"/>
    </row>
    <row r="84" spans="1:27" ht="18" customHeight="1">
      <c r="A84" s="64" t="s">
        <v>68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65"/>
      <c r="P84" s="120"/>
      <c r="Q84" s="89" t="s">
        <v>192</v>
      </c>
      <c r="R84" s="121"/>
      <c r="S84" s="15"/>
      <c r="T84" s="15"/>
      <c r="U84" s="15"/>
      <c r="V84" s="15"/>
      <c r="W84" s="15"/>
      <c r="X84" s="129"/>
      <c r="Y84" s="10"/>
      <c r="Z84" s="15"/>
      <c r="AA84" s="66"/>
    </row>
    <row r="85" spans="1:27" ht="18" customHeight="1">
      <c r="A85" s="105" t="s">
        <v>17</v>
      </c>
      <c r="B85" s="106" t="s">
        <v>109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66"/>
      <c r="P85" s="130"/>
      <c r="Q85" s="122" t="s">
        <v>26</v>
      </c>
      <c r="R85" s="121"/>
      <c r="S85" s="67"/>
      <c r="T85" s="67"/>
      <c r="U85" s="67"/>
      <c r="V85" s="67"/>
      <c r="W85" s="67"/>
      <c r="X85" s="67"/>
      <c r="Y85" s="67"/>
      <c r="Z85" s="67"/>
      <c r="AA85" s="68"/>
    </row>
    <row r="86" spans="1:27" ht="18" customHeight="1">
      <c r="A86" s="105" t="s">
        <v>18</v>
      </c>
      <c r="B86" s="109" t="s">
        <v>147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66"/>
      <c r="P86" s="130"/>
      <c r="Q86" s="24" t="s">
        <v>13</v>
      </c>
      <c r="R86" s="131" t="s">
        <v>110</v>
      </c>
      <c r="S86" s="67"/>
      <c r="T86" s="67"/>
      <c r="U86" s="67"/>
      <c r="V86" s="67"/>
      <c r="W86" s="67"/>
      <c r="X86" s="67"/>
      <c r="Y86" s="67"/>
      <c r="Z86" s="67"/>
      <c r="AA86" s="68"/>
    </row>
    <row r="87" spans="1:27" ht="18" customHeight="1">
      <c r="A87" s="196" t="s">
        <v>19</v>
      </c>
      <c r="B87" s="11" t="s">
        <v>169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65"/>
      <c r="P87" s="130"/>
      <c r="Q87" s="24" t="s">
        <v>14</v>
      </c>
      <c r="R87" s="131" t="s">
        <v>111</v>
      </c>
      <c r="S87" s="67"/>
      <c r="T87" s="67"/>
      <c r="U87" s="1"/>
      <c r="V87" s="67"/>
      <c r="W87" s="67"/>
      <c r="X87" s="67"/>
      <c r="Y87" s="67"/>
      <c r="Z87" s="67"/>
      <c r="AA87" s="68"/>
    </row>
    <row r="88" spans="1:27" ht="18" customHeight="1">
      <c r="A88" s="108" t="s">
        <v>20</v>
      </c>
      <c r="B88" s="11" t="s">
        <v>182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65"/>
      <c r="P88" s="130"/>
      <c r="Q88" s="24" t="s">
        <v>15</v>
      </c>
      <c r="R88" s="131" t="s">
        <v>112</v>
      </c>
      <c r="S88" s="67"/>
      <c r="T88" s="67"/>
      <c r="U88" s="67"/>
      <c r="V88" s="67"/>
      <c r="W88" s="67"/>
      <c r="X88" s="67"/>
      <c r="Y88" s="67"/>
      <c r="Z88" s="67"/>
      <c r="AA88" s="68"/>
    </row>
    <row r="89" spans="1:27" ht="18" customHeight="1">
      <c r="A89" s="134" t="s">
        <v>21</v>
      </c>
      <c r="B89" s="107" t="s">
        <v>188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65"/>
      <c r="P89" s="130"/>
      <c r="Q89" s="24" t="s">
        <v>65</v>
      </c>
      <c r="R89" s="131" t="s">
        <v>113</v>
      </c>
      <c r="S89" s="67"/>
      <c r="T89" s="67"/>
      <c r="U89" s="67"/>
      <c r="V89" s="67"/>
      <c r="W89" s="67"/>
      <c r="X89" s="67"/>
      <c r="Y89" s="67"/>
      <c r="Z89" s="67"/>
      <c r="AA89" s="68"/>
    </row>
    <row r="90" spans="1:27" ht="18" customHeight="1">
      <c r="A90" s="134"/>
      <c r="B90" s="13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65"/>
      <c r="P90" s="130"/>
      <c r="Q90" s="24" t="s">
        <v>27</v>
      </c>
      <c r="R90" s="131" t="s">
        <v>114</v>
      </c>
      <c r="S90" s="67"/>
      <c r="T90" s="67"/>
      <c r="U90" s="67"/>
      <c r="V90" s="1"/>
      <c r="W90" s="1"/>
      <c r="X90" s="1"/>
      <c r="Y90" s="1"/>
      <c r="Z90" s="67"/>
      <c r="AA90" s="68"/>
    </row>
    <row r="91" spans="1:27" ht="18" customHeight="1">
      <c r="A91" s="134"/>
      <c r="B91" s="13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65"/>
      <c r="P91" s="130"/>
      <c r="Q91" s="24" t="s">
        <v>115</v>
      </c>
      <c r="R91" s="131" t="s">
        <v>116</v>
      </c>
      <c r="S91" s="67"/>
      <c r="T91" s="67"/>
      <c r="U91" s="67"/>
      <c r="V91" s="67"/>
      <c r="W91" s="67"/>
      <c r="X91" s="67"/>
      <c r="Y91" s="67"/>
      <c r="Z91" s="67"/>
      <c r="AA91" s="68"/>
    </row>
    <row r="92" spans="1:27" ht="18" customHeight="1">
      <c r="A92" s="134"/>
      <c r="B92" s="12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65"/>
      <c r="P92" s="130"/>
      <c r="Q92" s="191"/>
      <c r="R92" s="16" t="s">
        <v>117</v>
      </c>
      <c r="S92" s="24" t="s">
        <v>118</v>
      </c>
      <c r="T92" s="67"/>
      <c r="U92" s="67"/>
      <c r="V92" s="67"/>
      <c r="W92" s="67"/>
      <c r="X92" s="67"/>
      <c r="Y92" s="67"/>
      <c r="Z92" s="67"/>
      <c r="AA92" s="68"/>
    </row>
    <row r="93" spans="1:27" ht="18" customHeight="1" thickBot="1">
      <c r="A93" s="74"/>
      <c r="B93" s="75"/>
      <c r="C93" s="75"/>
      <c r="D93" s="75"/>
      <c r="E93" s="76"/>
      <c r="F93" s="76"/>
      <c r="G93" s="76"/>
      <c r="H93" s="76"/>
      <c r="I93" s="76"/>
      <c r="J93" s="76"/>
      <c r="K93" s="75"/>
      <c r="L93" s="75"/>
      <c r="M93" s="75"/>
      <c r="N93" s="75"/>
      <c r="O93" s="77"/>
      <c r="P93" s="276" t="s">
        <v>34</v>
      </c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8"/>
    </row>
    <row r="94" spans="1:27" ht="18" customHeight="1">
      <c r="A94" s="12"/>
      <c r="B94" s="13"/>
      <c r="C94" s="14"/>
      <c r="D94" s="392" t="s">
        <v>191</v>
      </c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4"/>
      <c r="T94" s="398" t="s">
        <v>0</v>
      </c>
      <c r="U94" s="399"/>
      <c r="V94" s="399"/>
      <c r="W94" s="399"/>
      <c r="X94" s="399"/>
      <c r="Y94" s="399"/>
      <c r="Z94" s="399"/>
      <c r="AA94" s="400"/>
    </row>
    <row r="95" spans="1:27" ht="18" customHeight="1">
      <c r="A95" s="425"/>
      <c r="B95" s="426"/>
      <c r="C95" s="427"/>
      <c r="D95" s="395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7"/>
      <c r="T95" s="404"/>
      <c r="U95" s="405"/>
      <c r="V95" s="405"/>
      <c r="W95" s="405"/>
      <c r="X95" s="405"/>
      <c r="Y95" s="405"/>
      <c r="Z95" s="405"/>
      <c r="AA95" s="406"/>
    </row>
    <row r="96" spans="1:27" ht="18" customHeight="1">
      <c r="A96" s="401" t="s">
        <v>48</v>
      </c>
      <c r="B96" s="402"/>
      <c r="C96" s="403"/>
      <c r="D96" s="395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7"/>
      <c r="T96" s="404"/>
      <c r="U96" s="405"/>
      <c r="V96" s="405"/>
      <c r="W96" s="405"/>
      <c r="X96" s="405"/>
      <c r="Y96" s="405"/>
      <c r="Z96" s="405"/>
      <c r="AA96" s="406"/>
    </row>
    <row r="97" spans="1:27" ht="18" customHeight="1">
      <c r="A97" s="407"/>
      <c r="B97" s="334"/>
      <c r="C97" s="408"/>
      <c r="D97" s="15" t="s">
        <v>44</v>
      </c>
      <c r="E97" s="121"/>
      <c r="F97" s="121"/>
      <c r="G97" s="121"/>
      <c r="H97" s="2" t="s">
        <v>46</v>
      </c>
      <c r="J97" s="18"/>
      <c r="K97" s="18"/>
      <c r="L97" s="18"/>
      <c r="M97" s="18"/>
      <c r="N97" s="18"/>
      <c r="O97" s="18"/>
      <c r="P97" s="24"/>
      <c r="Q97" s="24"/>
      <c r="R97" s="24"/>
      <c r="S97" s="65"/>
      <c r="T97" s="409"/>
      <c r="U97" s="334"/>
      <c r="V97" s="334"/>
      <c r="W97" s="334"/>
      <c r="X97" s="334"/>
      <c r="Y97" s="334"/>
      <c r="Z97" s="334"/>
      <c r="AA97" s="410"/>
    </row>
    <row r="98" spans="1:27" ht="18" customHeight="1">
      <c r="A98" s="409"/>
      <c r="B98" s="334"/>
      <c r="C98" s="408"/>
      <c r="D98" s="15" t="s">
        <v>42</v>
      </c>
      <c r="E98" s="121"/>
      <c r="F98" s="121"/>
      <c r="G98" s="15"/>
      <c r="H98" s="2" t="s">
        <v>171</v>
      </c>
      <c r="J98" s="18"/>
      <c r="K98" s="18"/>
      <c r="L98" s="18"/>
      <c r="M98" s="18"/>
      <c r="N98" s="18"/>
      <c r="O98" s="18"/>
      <c r="P98" s="24"/>
      <c r="Q98" s="24"/>
      <c r="R98" s="24"/>
      <c r="S98" s="65"/>
      <c r="T98" s="374"/>
      <c r="U98" s="375"/>
      <c r="V98" s="375"/>
      <c r="W98" s="375"/>
      <c r="X98" s="375"/>
      <c r="Y98" s="375"/>
      <c r="Z98" s="375"/>
      <c r="AA98" s="376"/>
    </row>
    <row r="99" spans="1:27" ht="18" customHeight="1">
      <c r="A99" s="409" t="s">
        <v>60</v>
      </c>
      <c r="B99" s="334"/>
      <c r="C99" s="408"/>
      <c r="D99" s="15" t="s">
        <v>41</v>
      </c>
      <c r="E99" s="121"/>
      <c r="F99" s="121"/>
      <c r="G99" s="15"/>
      <c r="H99" s="2" t="s">
        <v>45</v>
      </c>
      <c r="J99" s="18"/>
      <c r="K99" s="18"/>
      <c r="L99" s="18"/>
      <c r="M99" s="18"/>
      <c r="N99" s="18"/>
      <c r="O99" s="18"/>
      <c r="P99" s="24"/>
      <c r="Q99" s="24"/>
      <c r="R99" s="24"/>
      <c r="S99" s="65"/>
      <c r="T99" s="374" t="s">
        <v>2</v>
      </c>
      <c r="U99" s="375"/>
      <c r="V99" s="375"/>
      <c r="W99" s="375"/>
      <c r="X99" s="375"/>
      <c r="Y99" s="375"/>
      <c r="Z99" s="375"/>
      <c r="AA99" s="376"/>
    </row>
    <row r="100" spans="1:27" ht="18" customHeight="1">
      <c r="A100" s="374" t="s">
        <v>38</v>
      </c>
      <c r="B100" s="375"/>
      <c r="C100" s="424"/>
      <c r="D100" s="15" t="s">
        <v>1</v>
      </c>
      <c r="E100" s="15"/>
      <c r="F100" s="15"/>
      <c r="G100" s="15"/>
      <c r="H100" s="2" t="s">
        <v>47</v>
      </c>
      <c r="J100" s="18"/>
      <c r="K100" s="18"/>
      <c r="L100" s="18"/>
      <c r="M100" s="18"/>
      <c r="N100" s="18"/>
      <c r="O100" s="18"/>
      <c r="P100" s="24"/>
      <c r="Q100" s="24"/>
      <c r="R100" s="24"/>
      <c r="S100" s="65"/>
      <c r="T100" s="374" t="s">
        <v>4</v>
      </c>
      <c r="U100" s="375"/>
      <c r="V100" s="375"/>
      <c r="W100" s="375"/>
      <c r="X100" s="375"/>
      <c r="Y100" s="375"/>
      <c r="Z100" s="375"/>
      <c r="AA100" s="376"/>
    </row>
    <row r="101" spans="1:27" ht="18" customHeight="1">
      <c r="A101" s="409" t="s">
        <v>39</v>
      </c>
      <c r="B101" s="334"/>
      <c r="C101" s="408"/>
      <c r="D101" s="23" t="s">
        <v>3</v>
      </c>
      <c r="E101" s="15"/>
      <c r="F101" s="15"/>
      <c r="G101" s="15"/>
      <c r="H101" s="90" t="s">
        <v>121</v>
      </c>
      <c r="J101" s="24"/>
      <c r="K101" s="18"/>
      <c r="L101" s="18"/>
      <c r="M101" s="18"/>
      <c r="N101" s="18"/>
      <c r="O101" s="18"/>
      <c r="P101" s="24"/>
      <c r="Q101" s="24"/>
      <c r="R101" s="24"/>
      <c r="S101" s="65"/>
      <c r="T101" s="374"/>
      <c r="U101" s="375"/>
      <c r="V101" s="375"/>
      <c r="W101" s="375"/>
      <c r="X101" s="375"/>
      <c r="Y101" s="375"/>
      <c r="Z101" s="375"/>
      <c r="AA101" s="376"/>
    </row>
    <row r="102" spans="1:27" ht="18" customHeight="1">
      <c r="A102" s="19"/>
      <c r="B102" s="16"/>
      <c r="C102" s="17"/>
      <c r="D102" s="23"/>
      <c r="E102" s="15"/>
      <c r="F102" s="15"/>
      <c r="G102" s="15"/>
      <c r="H102" s="90"/>
      <c r="J102" s="24"/>
      <c r="K102" s="18"/>
      <c r="L102" s="18"/>
      <c r="M102" s="18"/>
      <c r="N102" s="18"/>
      <c r="O102" s="18"/>
      <c r="P102" s="24"/>
      <c r="Q102" s="24"/>
      <c r="R102" s="24"/>
      <c r="S102" s="65"/>
      <c r="T102" s="20"/>
      <c r="U102" s="21"/>
      <c r="V102" s="21"/>
      <c r="W102" s="21"/>
      <c r="X102" s="21"/>
      <c r="Y102" s="21"/>
      <c r="Z102" s="21"/>
      <c r="AA102" s="22"/>
    </row>
    <row r="103" spans="1:27" ht="18" customHeight="1" thickBot="1">
      <c r="A103" s="25"/>
      <c r="B103" s="26"/>
      <c r="C103" s="27"/>
      <c r="D103" s="23"/>
      <c r="E103" s="15"/>
      <c r="F103" s="15"/>
      <c r="G103" s="15"/>
      <c r="H103" s="15"/>
      <c r="I103" s="28"/>
      <c r="J103" s="15"/>
      <c r="K103" s="28"/>
      <c r="L103" s="18"/>
      <c r="M103" s="18"/>
      <c r="N103" s="18"/>
      <c r="O103" s="18"/>
      <c r="P103" s="24"/>
      <c r="Q103" s="24"/>
      <c r="R103" s="24"/>
      <c r="S103" s="65"/>
      <c r="T103" s="382" t="s">
        <v>61</v>
      </c>
      <c r="U103" s="383"/>
      <c r="V103" s="383"/>
      <c r="W103" s="383"/>
      <c r="X103" s="383"/>
      <c r="Y103" s="383"/>
      <c r="Z103" s="383"/>
      <c r="AA103" s="384"/>
    </row>
    <row r="104" spans="1:27" ht="8.25" customHeight="1" thickBot="1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  <c r="W104" s="385"/>
      <c r="X104" s="385"/>
      <c r="Y104" s="385"/>
      <c r="Z104" s="385"/>
      <c r="AA104" s="385"/>
    </row>
    <row r="105" spans="1:27" ht="18" customHeight="1">
      <c r="A105" s="417" t="s">
        <v>69</v>
      </c>
      <c r="B105" s="420" t="s">
        <v>6</v>
      </c>
      <c r="C105" s="387"/>
      <c r="D105" s="386" t="s">
        <v>7</v>
      </c>
      <c r="E105" s="387"/>
      <c r="F105" s="388"/>
      <c r="G105" s="377" t="s">
        <v>8</v>
      </c>
      <c r="H105" s="289"/>
      <c r="I105" s="289"/>
      <c r="J105" s="289"/>
      <c r="K105" s="289"/>
      <c r="L105" s="377" t="s">
        <v>62</v>
      </c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90"/>
    </row>
    <row r="106" spans="1:27" ht="18" customHeight="1">
      <c r="A106" s="418"/>
      <c r="B106" s="421"/>
      <c r="C106" s="390"/>
      <c r="D106" s="389"/>
      <c r="E106" s="390"/>
      <c r="F106" s="391"/>
      <c r="G106" s="368" t="s">
        <v>9</v>
      </c>
      <c r="H106" s="316" t="s">
        <v>10</v>
      </c>
      <c r="I106" s="316"/>
      <c r="J106" s="316"/>
      <c r="K106" s="317"/>
      <c r="L106" s="380" t="s">
        <v>63</v>
      </c>
      <c r="M106" s="379"/>
      <c r="N106" s="379"/>
      <c r="O106" s="282"/>
      <c r="P106" s="380" t="s">
        <v>124</v>
      </c>
      <c r="Q106" s="379"/>
      <c r="R106" s="379"/>
      <c r="S106" s="381"/>
      <c r="T106" s="378" t="s">
        <v>64</v>
      </c>
      <c r="U106" s="379"/>
      <c r="V106" s="379"/>
      <c r="W106" s="282"/>
      <c r="X106" s="380" t="s">
        <v>139</v>
      </c>
      <c r="Y106" s="379"/>
      <c r="Z106" s="379"/>
      <c r="AA106" s="381"/>
    </row>
    <row r="107" spans="1:27" ht="18" customHeight="1">
      <c r="A107" s="418"/>
      <c r="B107" s="421"/>
      <c r="C107" s="390"/>
      <c r="D107" s="372" t="s">
        <v>11</v>
      </c>
      <c r="E107" s="360" t="s">
        <v>12</v>
      </c>
      <c r="F107" s="327" t="s">
        <v>40</v>
      </c>
      <c r="G107" s="299"/>
      <c r="H107" s="316" t="s">
        <v>13</v>
      </c>
      <c r="I107" s="316" t="s">
        <v>14</v>
      </c>
      <c r="J107" s="316" t="s">
        <v>15</v>
      </c>
      <c r="K107" s="317" t="s">
        <v>36</v>
      </c>
      <c r="L107" s="365" t="s">
        <v>187</v>
      </c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7"/>
    </row>
    <row r="108" spans="1:27" ht="18" customHeight="1">
      <c r="A108" s="418"/>
      <c r="B108" s="421"/>
      <c r="C108" s="390"/>
      <c r="D108" s="372"/>
      <c r="E108" s="361"/>
      <c r="F108" s="328"/>
      <c r="G108" s="299"/>
      <c r="H108" s="316"/>
      <c r="I108" s="316"/>
      <c r="J108" s="316"/>
      <c r="K108" s="317"/>
      <c r="L108" s="301" t="s">
        <v>13</v>
      </c>
      <c r="M108" s="308" t="s">
        <v>14</v>
      </c>
      <c r="N108" s="296" t="s">
        <v>15</v>
      </c>
      <c r="O108" s="32" t="s">
        <v>65</v>
      </c>
      <c r="P108" s="301" t="s">
        <v>13</v>
      </c>
      <c r="Q108" s="308" t="s">
        <v>14</v>
      </c>
      <c r="R108" s="296" t="s">
        <v>15</v>
      </c>
      <c r="S108" s="32" t="s">
        <v>65</v>
      </c>
      <c r="T108" s="301" t="s">
        <v>13</v>
      </c>
      <c r="U108" s="308" t="s">
        <v>14</v>
      </c>
      <c r="V108" s="296" t="s">
        <v>15</v>
      </c>
      <c r="W108" s="32" t="s">
        <v>65</v>
      </c>
      <c r="X108" s="301" t="s">
        <v>13</v>
      </c>
      <c r="Y108" s="308" t="s">
        <v>14</v>
      </c>
      <c r="Z108" s="296" t="s">
        <v>15</v>
      </c>
      <c r="AA108" s="32" t="s">
        <v>65</v>
      </c>
    </row>
    <row r="109" spans="1:27" ht="18" customHeight="1" thickBot="1">
      <c r="A109" s="419"/>
      <c r="B109" s="422"/>
      <c r="C109" s="423"/>
      <c r="D109" s="373"/>
      <c r="E109" s="362"/>
      <c r="F109" s="329"/>
      <c r="G109" s="300"/>
      <c r="H109" s="309"/>
      <c r="I109" s="309"/>
      <c r="J109" s="309"/>
      <c r="K109" s="318"/>
      <c r="L109" s="302"/>
      <c r="M109" s="309"/>
      <c r="N109" s="297"/>
      <c r="O109" s="33" t="s">
        <v>27</v>
      </c>
      <c r="P109" s="302"/>
      <c r="Q109" s="309"/>
      <c r="R109" s="297"/>
      <c r="S109" s="33" t="s">
        <v>27</v>
      </c>
      <c r="T109" s="302"/>
      <c r="U109" s="309"/>
      <c r="V109" s="297"/>
      <c r="W109" s="33" t="s">
        <v>27</v>
      </c>
      <c r="X109" s="302"/>
      <c r="Y109" s="309"/>
      <c r="Z109" s="297"/>
      <c r="AA109" s="33" t="s">
        <v>27</v>
      </c>
    </row>
    <row r="110" spans="1:27" ht="18" customHeight="1" thickBot="1">
      <c r="A110" s="34" t="s">
        <v>158</v>
      </c>
      <c r="B110" s="369" t="s">
        <v>37</v>
      </c>
      <c r="C110" s="369"/>
      <c r="D110" s="369"/>
      <c r="E110" s="369"/>
      <c r="F110" s="369"/>
      <c r="G110" s="369"/>
      <c r="H110" s="369"/>
      <c r="I110" s="369"/>
      <c r="J110" s="369"/>
      <c r="K110" s="369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1"/>
    </row>
    <row r="111" spans="1:27" ht="18" customHeight="1">
      <c r="A111" s="136"/>
      <c r="B111" s="363" t="s">
        <v>183</v>
      </c>
      <c r="C111" s="364"/>
      <c r="D111" s="179"/>
      <c r="E111" s="169"/>
      <c r="F111" s="139">
        <v>9</v>
      </c>
      <c r="G111" s="170">
        <f>SUM(H111:K111)</f>
        <v>60</v>
      </c>
      <c r="H111" s="167">
        <f aca="true" t="shared" si="9" ref="H111:K113">L111+P111+X111+T111</f>
        <v>45</v>
      </c>
      <c r="I111" s="167">
        <f t="shared" si="9"/>
        <v>0</v>
      </c>
      <c r="J111" s="167">
        <f t="shared" si="9"/>
        <v>15</v>
      </c>
      <c r="K111" s="139">
        <f t="shared" si="9"/>
        <v>0</v>
      </c>
      <c r="L111" s="170"/>
      <c r="M111" s="167"/>
      <c r="N111" s="167"/>
      <c r="O111" s="139"/>
      <c r="P111" s="168">
        <v>45</v>
      </c>
      <c r="Q111" s="167"/>
      <c r="R111" s="167">
        <v>15</v>
      </c>
      <c r="S111" s="139"/>
      <c r="T111" s="168"/>
      <c r="U111" s="167"/>
      <c r="V111" s="167"/>
      <c r="W111" s="139"/>
      <c r="X111" s="168"/>
      <c r="Y111" s="167"/>
      <c r="Z111" s="167"/>
      <c r="AA111" s="139"/>
    </row>
    <row r="112" spans="1:27" ht="18" customHeight="1">
      <c r="A112" s="4" t="s">
        <v>17</v>
      </c>
      <c r="B112" s="173" t="s">
        <v>137</v>
      </c>
      <c r="C112" s="162"/>
      <c r="D112" s="155"/>
      <c r="E112" s="148">
        <v>2</v>
      </c>
      <c r="F112" s="145">
        <v>6</v>
      </c>
      <c r="G112" s="4">
        <f>SUM(H112:K112)</f>
        <v>45</v>
      </c>
      <c r="H112" s="3">
        <f t="shared" si="9"/>
        <v>30</v>
      </c>
      <c r="I112" s="3">
        <f t="shared" si="9"/>
        <v>0</v>
      </c>
      <c r="J112" s="3">
        <f t="shared" si="9"/>
        <v>15</v>
      </c>
      <c r="K112" s="145">
        <f t="shared" si="9"/>
        <v>0</v>
      </c>
      <c r="L112" s="4"/>
      <c r="M112" s="3"/>
      <c r="N112" s="3"/>
      <c r="O112" s="145"/>
      <c r="P112" s="144">
        <v>30</v>
      </c>
      <c r="Q112" s="3"/>
      <c r="R112" s="3">
        <v>15</v>
      </c>
      <c r="S112" s="145"/>
      <c r="T112" s="144"/>
      <c r="U112" s="3"/>
      <c r="V112" s="3"/>
      <c r="W112" s="145"/>
      <c r="X112" s="144"/>
      <c r="Y112" s="3"/>
      <c r="Z112" s="3"/>
      <c r="AA112" s="145"/>
    </row>
    <row r="113" spans="1:27" ht="18" customHeight="1">
      <c r="A113" s="263" t="s">
        <v>18</v>
      </c>
      <c r="B113" s="174" t="s">
        <v>166</v>
      </c>
      <c r="C113" s="142"/>
      <c r="D113" s="155"/>
      <c r="E113" s="261">
        <v>1</v>
      </c>
      <c r="F113" s="270">
        <v>3</v>
      </c>
      <c r="G113" s="274">
        <f>SUM(H113:K113)</f>
        <v>15</v>
      </c>
      <c r="H113" s="273">
        <f t="shared" si="9"/>
        <v>15</v>
      </c>
      <c r="I113" s="273">
        <f t="shared" si="9"/>
        <v>0</v>
      </c>
      <c r="J113" s="273">
        <f t="shared" si="9"/>
        <v>0</v>
      </c>
      <c r="K113" s="275">
        <f t="shared" si="9"/>
        <v>0</v>
      </c>
      <c r="L113" s="4"/>
      <c r="M113" s="3"/>
      <c r="N113" s="3"/>
      <c r="O113" s="145"/>
      <c r="P113" s="263">
        <v>15</v>
      </c>
      <c r="Q113" s="194"/>
      <c r="R113" s="194"/>
      <c r="S113" s="195"/>
      <c r="T113" s="144"/>
      <c r="U113" s="3"/>
      <c r="V113" s="3"/>
      <c r="W113" s="145"/>
      <c r="X113" s="144"/>
      <c r="Y113" s="3"/>
      <c r="Z113" s="3"/>
      <c r="AA113" s="145"/>
    </row>
    <row r="114" spans="1:27" ht="18" customHeight="1">
      <c r="A114" s="264"/>
      <c r="B114" s="174" t="s">
        <v>167</v>
      </c>
      <c r="C114" s="142"/>
      <c r="D114" s="155"/>
      <c r="E114" s="266"/>
      <c r="F114" s="272"/>
      <c r="G114" s="274"/>
      <c r="H114" s="273"/>
      <c r="I114" s="273"/>
      <c r="J114" s="273"/>
      <c r="K114" s="275"/>
      <c r="L114" s="4"/>
      <c r="M114" s="3"/>
      <c r="N114" s="3"/>
      <c r="O114" s="145"/>
      <c r="P114" s="264"/>
      <c r="Q114" s="194"/>
      <c r="R114" s="194"/>
      <c r="S114" s="195"/>
      <c r="T114" s="144"/>
      <c r="U114" s="3"/>
      <c r="V114" s="3"/>
      <c r="W114" s="145"/>
      <c r="X114" s="144"/>
      <c r="Y114" s="3"/>
      <c r="Z114" s="3"/>
      <c r="AA114" s="145"/>
    </row>
    <row r="115" spans="1:27" ht="18" customHeight="1">
      <c r="A115" s="265"/>
      <c r="B115" s="172" t="s">
        <v>168</v>
      </c>
      <c r="C115" s="142"/>
      <c r="D115" s="155"/>
      <c r="E115" s="262"/>
      <c r="F115" s="271"/>
      <c r="G115" s="274"/>
      <c r="H115" s="273"/>
      <c r="I115" s="273"/>
      <c r="J115" s="273"/>
      <c r="K115" s="275"/>
      <c r="L115" s="4"/>
      <c r="M115" s="3"/>
      <c r="N115" s="3"/>
      <c r="O115" s="145"/>
      <c r="P115" s="265"/>
      <c r="Q115" s="194"/>
      <c r="R115" s="194"/>
      <c r="S115" s="195"/>
      <c r="T115" s="144"/>
      <c r="U115" s="3"/>
      <c r="V115" s="3"/>
      <c r="W115" s="145"/>
      <c r="X115" s="144"/>
      <c r="Y115" s="3"/>
      <c r="Z115" s="3"/>
      <c r="AA115" s="145"/>
    </row>
    <row r="116" spans="1:27" ht="18" customHeight="1">
      <c r="A116" s="4"/>
      <c r="B116" s="350" t="s">
        <v>184</v>
      </c>
      <c r="C116" s="351"/>
      <c r="D116" s="147"/>
      <c r="E116" s="148"/>
      <c r="F116" s="145">
        <v>10</v>
      </c>
      <c r="G116" s="4">
        <f>SUM(H116:K116)</f>
        <v>90</v>
      </c>
      <c r="H116" s="3">
        <f aca="true" t="shared" si="10" ref="H116:K118">L116+P116+X116+T116</f>
        <v>45</v>
      </c>
      <c r="I116" s="3">
        <f t="shared" si="10"/>
        <v>0</v>
      </c>
      <c r="J116" s="3">
        <f t="shared" si="10"/>
        <v>45</v>
      </c>
      <c r="K116" s="145">
        <f t="shared" si="10"/>
        <v>0</v>
      </c>
      <c r="L116" s="4"/>
      <c r="M116" s="3"/>
      <c r="N116" s="3"/>
      <c r="O116" s="145"/>
      <c r="P116" s="144"/>
      <c r="Q116" s="3"/>
      <c r="R116" s="3"/>
      <c r="S116" s="145"/>
      <c r="T116" s="192">
        <v>45</v>
      </c>
      <c r="U116" s="3"/>
      <c r="V116" s="3">
        <v>15</v>
      </c>
      <c r="W116" s="145"/>
      <c r="X116" s="144"/>
      <c r="Y116" s="3"/>
      <c r="Z116" s="3">
        <v>30</v>
      </c>
      <c r="AA116" s="145"/>
    </row>
    <row r="117" spans="1:27" ht="18" customHeight="1">
      <c r="A117" s="4" t="s">
        <v>19</v>
      </c>
      <c r="B117" s="175" t="s">
        <v>138</v>
      </c>
      <c r="C117" s="162"/>
      <c r="D117" s="147">
        <v>1</v>
      </c>
      <c r="E117" s="148">
        <v>2</v>
      </c>
      <c r="F117" s="145">
        <v>6</v>
      </c>
      <c r="G117" s="4">
        <f>SUM(H117:K117)</f>
        <v>60</v>
      </c>
      <c r="H117" s="3">
        <f t="shared" si="10"/>
        <v>30</v>
      </c>
      <c r="I117" s="3">
        <f t="shared" si="10"/>
        <v>0</v>
      </c>
      <c r="J117" s="3">
        <f t="shared" si="10"/>
        <v>30</v>
      </c>
      <c r="K117" s="145">
        <f t="shared" si="10"/>
        <v>0</v>
      </c>
      <c r="L117" s="4"/>
      <c r="M117" s="3"/>
      <c r="N117" s="3"/>
      <c r="O117" s="145"/>
      <c r="P117" s="144"/>
      <c r="Q117" s="3"/>
      <c r="R117" s="3"/>
      <c r="S117" s="145"/>
      <c r="T117" s="192">
        <v>30</v>
      </c>
      <c r="U117" s="157"/>
      <c r="V117" s="157">
        <v>15</v>
      </c>
      <c r="W117" s="158"/>
      <c r="X117" s="156"/>
      <c r="Y117" s="157"/>
      <c r="Z117" s="157">
        <v>15</v>
      </c>
      <c r="AA117" s="145"/>
    </row>
    <row r="118" spans="1:27" ht="18" customHeight="1">
      <c r="A118" s="263" t="s">
        <v>20</v>
      </c>
      <c r="B118" s="174" t="s">
        <v>178</v>
      </c>
      <c r="C118" s="142"/>
      <c r="D118" s="267"/>
      <c r="E118" s="261">
        <v>2</v>
      </c>
      <c r="F118" s="270">
        <v>4</v>
      </c>
      <c r="G118" s="263">
        <f>SUM(H118:K118)</f>
        <v>30</v>
      </c>
      <c r="H118" s="261">
        <f t="shared" si="10"/>
        <v>15</v>
      </c>
      <c r="I118" s="3">
        <f t="shared" si="10"/>
        <v>0</v>
      </c>
      <c r="J118" s="3">
        <f t="shared" si="10"/>
        <v>15</v>
      </c>
      <c r="K118" s="145">
        <f t="shared" si="10"/>
        <v>0</v>
      </c>
      <c r="L118" s="4"/>
      <c r="M118" s="3"/>
      <c r="N118" s="3"/>
      <c r="O118" s="145"/>
      <c r="P118" s="144"/>
      <c r="Q118" s="3"/>
      <c r="R118" s="3"/>
      <c r="S118" s="145"/>
      <c r="T118" s="263">
        <v>15</v>
      </c>
      <c r="U118" s="3"/>
      <c r="V118" s="3"/>
      <c r="W118" s="145"/>
      <c r="X118" s="144"/>
      <c r="Y118" s="3"/>
      <c r="Z118" s="261">
        <v>15</v>
      </c>
      <c r="AA118" s="145"/>
    </row>
    <row r="119" spans="1:27" ht="18" customHeight="1">
      <c r="A119" s="264"/>
      <c r="B119" s="174" t="s">
        <v>179</v>
      </c>
      <c r="C119" s="142"/>
      <c r="D119" s="268"/>
      <c r="E119" s="266"/>
      <c r="F119" s="272"/>
      <c r="G119" s="264"/>
      <c r="H119" s="266"/>
      <c r="I119" s="3">
        <f aca="true" t="shared" si="11" ref="I119:K123">M119+Q119+Y119+U119</f>
        <v>0</v>
      </c>
      <c r="J119" s="3">
        <f t="shared" si="11"/>
        <v>0</v>
      </c>
      <c r="K119" s="145">
        <f t="shared" si="11"/>
        <v>0</v>
      </c>
      <c r="L119" s="4"/>
      <c r="M119" s="3"/>
      <c r="N119" s="3"/>
      <c r="O119" s="145"/>
      <c r="P119" s="144"/>
      <c r="Q119" s="3"/>
      <c r="R119" s="3"/>
      <c r="S119" s="145"/>
      <c r="T119" s="264"/>
      <c r="U119" s="3"/>
      <c r="V119" s="3"/>
      <c r="W119" s="145"/>
      <c r="X119" s="144"/>
      <c r="Y119" s="3"/>
      <c r="Z119" s="266"/>
      <c r="AA119" s="145"/>
    </row>
    <row r="120" spans="1:27" ht="18" customHeight="1">
      <c r="A120" s="265"/>
      <c r="B120" s="176" t="s">
        <v>180</v>
      </c>
      <c r="C120" s="142"/>
      <c r="D120" s="269"/>
      <c r="E120" s="262"/>
      <c r="F120" s="271"/>
      <c r="G120" s="265"/>
      <c r="H120" s="262"/>
      <c r="I120" s="3">
        <f t="shared" si="11"/>
        <v>0</v>
      </c>
      <c r="J120" s="3">
        <f t="shared" si="11"/>
        <v>0</v>
      </c>
      <c r="K120" s="145">
        <f t="shared" si="11"/>
        <v>0</v>
      </c>
      <c r="L120" s="4"/>
      <c r="M120" s="3"/>
      <c r="N120" s="3"/>
      <c r="O120" s="145"/>
      <c r="P120" s="144"/>
      <c r="Q120" s="3"/>
      <c r="R120" s="3"/>
      <c r="S120" s="145"/>
      <c r="T120" s="265"/>
      <c r="U120" s="3"/>
      <c r="V120" s="3"/>
      <c r="W120" s="145"/>
      <c r="X120" s="144"/>
      <c r="Y120" s="3"/>
      <c r="Z120" s="262"/>
      <c r="AA120" s="145"/>
    </row>
    <row r="121" spans="1:27" ht="18" customHeight="1">
      <c r="A121" s="4"/>
      <c r="B121" s="350" t="s">
        <v>185</v>
      </c>
      <c r="C121" s="351"/>
      <c r="D121" s="147"/>
      <c r="E121" s="148"/>
      <c r="F121" s="145">
        <v>11</v>
      </c>
      <c r="G121" s="4">
        <f>SUM(H121:K121)</f>
        <v>60</v>
      </c>
      <c r="H121" s="3">
        <f>L121+P121+X121+T121</f>
        <v>30</v>
      </c>
      <c r="I121" s="3">
        <f t="shared" si="11"/>
        <v>0</v>
      </c>
      <c r="J121" s="3">
        <f t="shared" si="11"/>
        <v>30</v>
      </c>
      <c r="K121" s="148">
        <f t="shared" si="11"/>
        <v>0</v>
      </c>
      <c r="L121" s="4"/>
      <c r="M121" s="3"/>
      <c r="N121" s="3"/>
      <c r="O121" s="145"/>
      <c r="P121" s="192">
        <v>30</v>
      </c>
      <c r="Q121" s="3"/>
      <c r="R121" s="3"/>
      <c r="S121" s="145"/>
      <c r="T121" s="144"/>
      <c r="U121" s="3"/>
      <c r="V121" s="3">
        <v>30</v>
      </c>
      <c r="W121" s="145"/>
      <c r="X121" s="144"/>
      <c r="Y121" s="3"/>
      <c r="Z121" s="3"/>
      <c r="AA121" s="145"/>
    </row>
    <row r="122" spans="1:27" ht="18" customHeight="1">
      <c r="A122" s="4" t="s">
        <v>21</v>
      </c>
      <c r="B122" s="180" t="s">
        <v>143</v>
      </c>
      <c r="C122" s="178"/>
      <c r="D122" s="147">
        <v>1</v>
      </c>
      <c r="E122" s="148">
        <v>1</v>
      </c>
      <c r="F122" s="145">
        <v>10</v>
      </c>
      <c r="G122" s="4">
        <f>SUM(H122:K122)</f>
        <v>45</v>
      </c>
      <c r="H122" s="3">
        <f>L122+P122+X122+T122</f>
        <v>30</v>
      </c>
      <c r="I122" s="3">
        <f t="shared" si="11"/>
        <v>0</v>
      </c>
      <c r="J122" s="3">
        <f t="shared" si="11"/>
        <v>15</v>
      </c>
      <c r="K122" s="148">
        <f t="shared" si="11"/>
        <v>0</v>
      </c>
      <c r="L122" s="4"/>
      <c r="M122" s="3"/>
      <c r="N122" s="3"/>
      <c r="O122" s="145"/>
      <c r="P122" s="192">
        <v>30</v>
      </c>
      <c r="Q122" s="157"/>
      <c r="R122" s="157"/>
      <c r="S122" s="158"/>
      <c r="T122" s="156"/>
      <c r="U122" s="157"/>
      <c r="V122" s="157">
        <v>15</v>
      </c>
      <c r="W122" s="158"/>
      <c r="X122" s="144"/>
      <c r="Y122" s="3"/>
      <c r="Z122" s="3"/>
      <c r="AA122" s="145"/>
    </row>
    <row r="123" spans="1:27" ht="18" customHeight="1">
      <c r="A123" s="263" t="s">
        <v>30</v>
      </c>
      <c r="B123" s="174" t="s">
        <v>177</v>
      </c>
      <c r="C123" s="177"/>
      <c r="D123" s="147"/>
      <c r="E123" s="261">
        <v>1</v>
      </c>
      <c r="F123" s="270">
        <v>1</v>
      </c>
      <c r="G123" s="263">
        <f>SUM(H123:K124)</f>
        <v>15</v>
      </c>
      <c r="H123" s="261">
        <f>L123+P123+X123+T123</f>
        <v>0</v>
      </c>
      <c r="I123" s="261">
        <f t="shared" si="11"/>
        <v>0</v>
      </c>
      <c r="J123" s="261">
        <f t="shared" si="11"/>
        <v>15</v>
      </c>
      <c r="K123" s="270">
        <f t="shared" si="11"/>
        <v>0</v>
      </c>
      <c r="L123" s="4"/>
      <c r="M123" s="3"/>
      <c r="N123" s="3"/>
      <c r="O123" s="145"/>
      <c r="P123" s="144"/>
      <c r="Q123" s="3"/>
      <c r="R123" s="3"/>
      <c r="S123" s="145"/>
      <c r="T123" s="144"/>
      <c r="U123" s="3"/>
      <c r="V123" s="261">
        <v>15</v>
      </c>
      <c r="W123" s="145"/>
      <c r="X123" s="144"/>
      <c r="Y123" s="3"/>
      <c r="Z123" s="3"/>
      <c r="AA123" s="145"/>
    </row>
    <row r="124" spans="1:27" ht="18" customHeight="1">
      <c r="A124" s="265"/>
      <c r="B124" s="174" t="s">
        <v>176</v>
      </c>
      <c r="C124" s="177"/>
      <c r="D124" s="147"/>
      <c r="E124" s="262"/>
      <c r="F124" s="271"/>
      <c r="G124" s="265"/>
      <c r="H124" s="262"/>
      <c r="I124" s="262"/>
      <c r="J124" s="262"/>
      <c r="K124" s="271"/>
      <c r="L124" s="4"/>
      <c r="M124" s="3"/>
      <c r="N124" s="3"/>
      <c r="O124" s="145"/>
      <c r="P124" s="144"/>
      <c r="Q124" s="3"/>
      <c r="R124" s="3"/>
      <c r="S124" s="145"/>
      <c r="T124" s="144"/>
      <c r="U124" s="3"/>
      <c r="V124" s="262"/>
      <c r="W124" s="145"/>
      <c r="X124" s="144"/>
      <c r="Y124" s="3"/>
      <c r="Z124" s="3"/>
      <c r="AA124" s="145"/>
    </row>
    <row r="125" spans="1:27" ht="18" customHeight="1">
      <c r="A125" s="4"/>
      <c r="B125" s="350" t="s">
        <v>186</v>
      </c>
      <c r="C125" s="351"/>
      <c r="D125" s="147"/>
      <c r="E125" s="148"/>
      <c r="F125" s="145">
        <v>5</v>
      </c>
      <c r="G125" s="4">
        <f>SUM(H125:K125)</f>
        <v>45</v>
      </c>
      <c r="H125" s="3">
        <f aca="true" t="shared" si="12" ref="H125:K127">L125+P125+X125+T125</f>
        <v>30</v>
      </c>
      <c r="I125" s="3">
        <f t="shared" si="12"/>
        <v>0</v>
      </c>
      <c r="J125" s="3">
        <f t="shared" si="12"/>
        <v>15</v>
      </c>
      <c r="K125" s="148">
        <f t="shared" si="12"/>
        <v>0</v>
      </c>
      <c r="L125" s="4"/>
      <c r="M125" s="3"/>
      <c r="N125" s="3"/>
      <c r="O125" s="145"/>
      <c r="P125" s="144"/>
      <c r="Q125" s="3"/>
      <c r="R125" s="3"/>
      <c r="S125" s="145"/>
      <c r="T125" s="192">
        <v>30</v>
      </c>
      <c r="U125" s="3"/>
      <c r="V125" s="3">
        <v>15</v>
      </c>
      <c r="W125" s="145"/>
      <c r="X125" s="144"/>
      <c r="Y125" s="3"/>
      <c r="Z125" s="3"/>
      <c r="AA125" s="145"/>
    </row>
    <row r="126" spans="1:27" ht="18" customHeight="1">
      <c r="A126" s="4" t="s">
        <v>31</v>
      </c>
      <c r="B126" s="173" t="s">
        <v>142</v>
      </c>
      <c r="C126" s="162"/>
      <c r="D126" s="147">
        <v>1</v>
      </c>
      <c r="E126" s="148">
        <v>1</v>
      </c>
      <c r="F126" s="145">
        <v>4</v>
      </c>
      <c r="G126" s="4">
        <f>SUM(H126:K126)</f>
        <v>30</v>
      </c>
      <c r="H126" s="3">
        <f t="shared" si="12"/>
        <v>15</v>
      </c>
      <c r="I126" s="3">
        <f t="shared" si="12"/>
        <v>0</v>
      </c>
      <c r="J126" s="3">
        <f t="shared" si="12"/>
        <v>15</v>
      </c>
      <c r="K126" s="148">
        <f t="shared" si="12"/>
        <v>0</v>
      </c>
      <c r="L126" s="4"/>
      <c r="M126" s="3"/>
      <c r="N126" s="3"/>
      <c r="O126" s="145"/>
      <c r="P126" s="144"/>
      <c r="Q126" s="3"/>
      <c r="R126" s="3"/>
      <c r="S126" s="145"/>
      <c r="T126" s="192">
        <v>15</v>
      </c>
      <c r="U126" s="157"/>
      <c r="V126" s="157">
        <v>15</v>
      </c>
      <c r="W126" s="158"/>
      <c r="X126" s="144"/>
      <c r="Y126" s="3"/>
      <c r="Z126" s="3"/>
      <c r="AA126" s="145"/>
    </row>
    <row r="127" spans="1:27" ht="18" customHeight="1">
      <c r="A127" s="263" t="s">
        <v>32</v>
      </c>
      <c r="B127" s="174" t="s">
        <v>174</v>
      </c>
      <c r="C127" s="142"/>
      <c r="D127" s="267"/>
      <c r="E127" s="261">
        <v>1</v>
      </c>
      <c r="F127" s="270">
        <v>1</v>
      </c>
      <c r="G127" s="263">
        <f>SUM(H127:K127)</f>
        <v>15</v>
      </c>
      <c r="H127" s="261">
        <f t="shared" si="12"/>
        <v>15</v>
      </c>
      <c r="I127" s="261">
        <f t="shared" si="12"/>
        <v>0</v>
      </c>
      <c r="J127" s="261">
        <f t="shared" si="12"/>
        <v>0</v>
      </c>
      <c r="K127" s="270">
        <f t="shared" si="12"/>
        <v>0</v>
      </c>
      <c r="L127" s="4"/>
      <c r="M127" s="3"/>
      <c r="N127" s="3"/>
      <c r="O127" s="145"/>
      <c r="P127" s="144"/>
      <c r="Q127" s="3"/>
      <c r="R127" s="3"/>
      <c r="S127" s="145"/>
      <c r="T127" s="263">
        <v>15</v>
      </c>
      <c r="U127" s="3"/>
      <c r="V127" s="3"/>
      <c r="W127" s="145"/>
      <c r="X127" s="144"/>
      <c r="Y127" s="3"/>
      <c r="Z127" s="3"/>
      <c r="AA127" s="145"/>
    </row>
    <row r="128" spans="1:27" ht="18" customHeight="1">
      <c r="A128" s="265"/>
      <c r="B128" s="174" t="s">
        <v>175</v>
      </c>
      <c r="C128" s="142"/>
      <c r="D128" s="269"/>
      <c r="E128" s="262"/>
      <c r="F128" s="271"/>
      <c r="G128" s="265"/>
      <c r="H128" s="262"/>
      <c r="I128" s="262"/>
      <c r="J128" s="262"/>
      <c r="K128" s="271"/>
      <c r="L128" s="4"/>
      <c r="M128" s="3"/>
      <c r="N128" s="3"/>
      <c r="O128" s="145"/>
      <c r="P128" s="144"/>
      <c r="Q128" s="3"/>
      <c r="R128" s="3"/>
      <c r="S128" s="145"/>
      <c r="T128" s="265"/>
      <c r="U128" s="3"/>
      <c r="V128" s="3"/>
      <c r="W128" s="145"/>
      <c r="X128" s="144"/>
      <c r="Y128" s="3"/>
      <c r="Z128" s="3"/>
      <c r="AA128" s="145"/>
    </row>
    <row r="129" spans="1:27" ht="18" customHeight="1">
      <c r="A129" s="4" t="s">
        <v>33</v>
      </c>
      <c r="B129" s="350" t="s">
        <v>170</v>
      </c>
      <c r="C129" s="351"/>
      <c r="D129" s="147"/>
      <c r="E129" s="148">
        <v>2</v>
      </c>
      <c r="F129" s="145">
        <v>6</v>
      </c>
      <c r="G129" s="4">
        <f>SUM(H129:K129)</f>
        <v>75</v>
      </c>
      <c r="H129" s="3">
        <f aca="true" t="shared" si="13" ref="H129:K131">L129+P129+X129+T129</f>
        <v>30</v>
      </c>
      <c r="I129" s="3">
        <f t="shared" si="13"/>
        <v>0</v>
      </c>
      <c r="J129" s="3">
        <f t="shared" si="13"/>
        <v>45</v>
      </c>
      <c r="K129" s="148">
        <f t="shared" si="13"/>
        <v>0</v>
      </c>
      <c r="L129" s="4"/>
      <c r="M129" s="3"/>
      <c r="N129" s="3"/>
      <c r="O129" s="145"/>
      <c r="P129" s="144"/>
      <c r="Q129" s="3"/>
      <c r="R129" s="3"/>
      <c r="S129" s="145"/>
      <c r="T129" s="144">
        <v>30</v>
      </c>
      <c r="U129" s="3"/>
      <c r="V129" s="3"/>
      <c r="W129" s="145"/>
      <c r="X129" s="144"/>
      <c r="Y129" s="3"/>
      <c r="Z129" s="3">
        <v>45</v>
      </c>
      <c r="AA129" s="145"/>
    </row>
    <row r="130" spans="1:27" ht="18" customHeight="1">
      <c r="A130" s="4" t="s">
        <v>181</v>
      </c>
      <c r="B130" s="350" t="s">
        <v>92</v>
      </c>
      <c r="C130" s="351"/>
      <c r="D130" s="147"/>
      <c r="E130" s="148">
        <v>2</v>
      </c>
      <c r="F130" s="145">
        <v>7</v>
      </c>
      <c r="G130" s="4">
        <f>SUM(H130:K130)</f>
        <v>75</v>
      </c>
      <c r="H130" s="3">
        <f t="shared" si="13"/>
        <v>0</v>
      </c>
      <c r="I130" s="3">
        <f t="shared" si="13"/>
        <v>0</v>
      </c>
      <c r="J130" s="3">
        <f t="shared" si="13"/>
        <v>0</v>
      </c>
      <c r="K130" s="148">
        <f t="shared" si="13"/>
        <v>75</v>
      </c>
      <c r="L130" s="4"/>
      <c r="M130" s="3"/>
      <c r="N130" s="3"/>
      <c r="O130" s="145"/>
      <c r="P130" s="144"/>
      <c r="Q130" s="3"/>
      <c r="R130" s="3"/>
      <c r="S130" s="145"/>
      <c r="T130" s="144"/>
      <c r="U130" s="3"/>
      <c r="V130" s="3"/>
      <c r="W130" s="145">
        <v>30</v>
      </c>
      <c r="X130" s="144"/>
      <c r="Y130" s="3"/>
      <c r="Z130" s="3"/>
      <c r="AA130" s="145">
        <v>45</v>
      </c>
    </row>
    <row r="131" spans="1:27" ht="18" customHeight="1">
      <c r="A131" s="4" t="s">
        <v>43</v>
      </c>
      <c r="B131" s="350" t="s">
        <v>51</v>
      </c>
      <c r="C131" s="351"/>
      <c r="D131" s="164"/>
      <c r="E131" s="148">
        <v>2</v>
      </c>
      <c r="F131" s="145">
        <v>3</v>
      </c>
      <c r="G131" s="4">
        <f>SUM(H131:K131)</f>
        <v>30</v>
      </c>
      <c r="H131" s="3">
        <f t="shared" si="13"/>
        <v>0</v>
      </c>
      <c r="I131" s="3">
        <f t="shared" si="13"/>
        <v>0</v>
      </c>
      <c r="J131" s="3">
        <f t="shared" si="13"/>
        <v>0</v>
      </c>
      <c r="K131" s="148">
        <f t="shared" si="13"/>
        <v>30</v>
      </c>
      <c r="L131" s="4"/>
      <c r="M131" s="3"/>
      <c r="N131" s="3"/>
      <c r="O131" s="145"/>
      <c r="P131" s="144"/>
      <c r="Q131" s="3"/>
      <c r="R131" s="3"/>
      <c r="S131" s="145"/>
      <c r="T131" s="144"/>
      <c r="U131" s="3"/>
      <c r="V131" s="3"/>
      <c r="W131" s="145">
        <v>15</v>
      </c>
      <c r="X131" s="144"/>
      <c r="Y131" s="3"/>
      <c r="Z131" s="3"/>
      <c r="AA131" s="145">
        <v>15</v>
      </c>
    </row>
    <row r="132" spans="1:27" ht="18" customHeight="1" thickBot="1">
      <c r="A132" s="40"/>
      <c r="B132" s="352"/>
      <c r="C132" s="353"/>
      <c r="D132" s="41"/>
      <c r="E132" s="42"/>
      <c r="F132" s="42"/>
      <c r="G132" s="48"/>
      <c r="H132" s="43"/>
      <c r="I132" s="43"/>
      <c r="J132" s="43"/>
      <c r="K132" s="44"/>
      <c r="L132" s="49"/>
      <c r="M132" s="50"/>
      <c r="N132" s="51"/>
      <c r="O132" s="52"/>
      <c r="P132" s="123"/>
      <c r="Q132" s="112"/>
      <c r="R132" s="50"/>
      <c r="S132" s="52"/>
      <c r="T132" s="53"/>
      <c r="U132" s="50"/>
      <c r="V132" s="50"/>
      <c r="W132" s="52"/>
      <c r="X132" s="53"/>
      <c r="Y132" s="50"/>
      <c r="Z132" s="50"/>
      <c r="AA132" s="52"/>
    </row>
    <row r="133" spans="1:27" ht="18" customHeight="1" thickTop="1">
      <c r="A133" s="82"/>
      <c r="B133" s="356" t="s">
        <v>22</v>
      </c>
      <c r="C133" s="357"/>
      <c r="D133" s="346">
        <f aca="true" t="shared" si="14" ref="D133:O133">SUM(D111:D132)</f>
        <v>3</v>
      </c>
      <c r="E133" s="344">
        <f t="shared" si="14"/>
        <v>17</v>
      </c>
      <c r="F133" s="348">
        <f aca="true" t="shared" si="15" ref="F133:K133">SUM(F112,F113,F117,F118,F122,F123,F126,F127,F129,F130,F131)</f>
        <v>51</v>
      </c>
      <c r="G133" s="354">
        <f t="shared" si="15"/>
        <v>435</v>
      </c>
      <c r="H133" s="344">
        <f t="shared" si="15"/>
        <v>180</v>
      </c>
      <c r="I133" s="344">
        <f t="shared" si="15"/>
        <v>0</v>
      </c>
      <c r="J133" s="344">
        <f t="shared" si="15"/>
        <v>150</v>
      </c>
      <c r="K133" s="344">
        <f t="shared" si="15"/>
        <v>105</v>
      </c>
      <c r="L133" s="83">
        <f t="shared" si="14"/>
        <v>0</v>
      </c>
      <c r="M133" s="84">
        <f t="shared" si="14"/>
        <v>0</v>
      </c>
      <c r="N133" s="84">
        <f t="shared" si="14"/>
        <v>0</v>
      </c>
      <c r="O133" s="85">
        <f t="shared" si="14"/>
        <v>0</v>
      </c>
      <c r="P133" s="83">
        <f>SUM(P111,P116,P121,P125,P129,P130,P131)</f>
        <v>75</v>
      </c>
      <c r="Q133" s="84">
        <f aca="true" t="shared" si="16" ref="Q133:AA133">SUM(Q111,Q116,Q121,Q125,Q129,Q130,Q131)</f>
        <v>0</v>
      </c>
      <c r="R133" s="84">
        <f t="shared" si="16"/>
        <v>15</v>
      </c>
      <c r="S133" s="85">
        <f t="shared" si="16"/>
        <v>0</v>
      </c>
      <c r="T133" s="83">
        <f t="shared" si="16"/>
        <v>105</v>
      </c>
      <c r="U133" s="84">
        <f t="shared" si="16"/>
        <v>0</v>
      </c>
      <c r="V133" s="84">
        <f t="shared" si="16"/>
        <v>60</v>
      </c>
      <c r="W133" s="88">
        <f t="shared" si="16"/>
        <v>45</v>
      </c>
      <c r="X133" s="86">
        <f t="shared" si="16"/>
        <v>0</v>
      </c>
      <c r="Y133" s="84">
        <f t="shared" si="16"/>
        <v>0</v>
      </c>
      <c r="Z133" s="84">
        <f t="shared" si="16"/>
        <v>75</v>
      </c>
      <c r="AA133" s="88">
        <f t="shared" si="16"/>
        <v>60</v>
      </c>
    </row>
    <row r="134" spans="1:27" ht="18" customHeight="1" thickBot="1">
      <c r="A134" s="87"/>
      <c r="B134" s="358"/>
      <c r="C134" s="359"/>
      <c r="D134" s="347"/>
      <c r="E134" s="345"/>
      <c r="F134" s="349"/>
      <c r="G134" s="355"/>
      <c r="H134" s="345"/>
      <c r="I134" s="345"/>
      <c r="J134" s="345"/>
      <c r="K134" s="345"/>
      <c r="L134" s="341">
        <f>SUM(L133:O133)</f>
        <v>0</v>
      </c>
      <c r="M134" s="342"/>
      <c r="N134" s="342"/>
      <c r="O134" s="343"/>
      <c r="P134" s="341">
        <f>SUM(P133:S133)</f>
        <v>90</v>
      </c>
      <c r="Q134" s="342"/>
      <c r="R134" s="342"/>
      <c r="S134" s="343"/>
      <c r="T134" s="341">
        <f>SUM(T133:W133)</f>
        <v>210</v>
      </c>
      <c r="U134" s="342"/>
      <c r="V134" s="342"/>
      <c r="W134" s="343"/>
      <c r="X134" s="341">
        <f>SUM(X133:AA133)</f>
        <v>135</v>
      </c>
      <c r="Y134" s="342"/>
      <c r="Z134" s="342"/>
      <c r="AA134" s="343"/>
    </row>
    <row r="135" spans="1:27" ht="18" customHeight="1">
      <c r="A135" s="319" t="s">
        <v>73</v>
      </c>
      <c r="B135" s="320"/>
      <c r="C135" s="321"/>
      <c r="D135" s="322" t="s">
        <v>11</v>
      </c>
      <c r="E135" s="325" t="s">
        <v>12</v>
      </c>
      <c r="F135" s="327" t="s">
        <v>40</v>
      </c>
      <c r="G135" s="298" t="s">
        <v>9</v>
      </c>
      <c r="H135" s="316" t="s">
        <v>13</v>
      </c>
      <c r="I135" s="316" t="s">
        <v>14</v>
      </c>
      <c r="J135" s="316" t="s">
        <v>15</v>
      </c>
      <c r="K135" s="317" t="s">
        <v>36</v>
      </c>
      <c r="L135" s="310" t="s">
        <v>63</v>
      </c>
      <c r="M135" s="311"/>
      <c r="N135" s="311"/>
      <c r="O135" s="288"/>
      <c r="P135" s="310" t="s">
        <v>124</v>
      </c>
      <c r="Q135" s="311"/>
      <c r="R135" s="311"/>
      <c r="S135" s="312"/>
      <c r="T135" s="313" t="s">
        <v>64</v>
      </c>
      <c r="U135" s="311"/>
      <c r="V135" s="311"/>
      <c r="W135" s="288"/>
      <c r="X135" s="310" t="s">
        <v>139</v>
      </c>
      <c r="Y135" s="311"/>
      <c r="Z135" s="311"/>
      <c r="AA135" s="312"/>
    </row>
    <row r="136" spans="1:27" ht="18" customHeight="1">
      <c r="A136" s="319"/>
      <c r="B136" s="320"/>
      <c r="C136" s="321"/>
      <c r="D136" s="323"/>
      <c r="E136" s="325"/>
      <c r="F136" s="328"/>
      <c r="G136" s="299"/>
      <c r="H136" s="316"/>
      <c r="I136" s="316"/>
      <c r="J136" s="316"/>
      <c r="K136" s="317"/>
      <c r="L136" s="301" t="s">
        <v>13</v>
      </c>
      <c r="M136" s="308" t="s">
        <v>14</v>
      </c>
      <c r="N136" s="296" t="s">
        <v>15</v>
      </c>
      <c r="O136" s="62" t="s">
        <v>65</v>
      </c>
      <c r="P136" s="301" t="s">
        <v>13</v>
      </c>
      <c r="Q136" s="308" t="s">
        <v>14</v>
      </c>
      <c r="R136" s="296" t="s">
        <v>15</v>
      </c>
      <c r="S136" s="62" t="s">
        <v>65</v>
      </c>
      <c r="T136" s="301" t="s">
        <v>13</v>
      </c>
      <c r="U136" s="308" t="s">
        <v>14</v>
      </c>
      <c r="V136" s="296" t="s">
        <v>15</v>
      </c>
      <c r="W136" s="62" t="s">
        <v>65</v>
      </c>
      <c r="X136" s="301" t="s">
        <v>13</v>
      </c>
      <c r="Y136" s="308" t="s">
        <v>14</v>
      </c>
      <c r="Z136" s="296" t="s">
        <v>15</v>
      </c>
      <c r="AA136" s="62" t="s">
        <v>65</v>
      </c>
    </row>
    <row r="137" spans="1:27" ht="18" customHeight="1" thickBot="1">
      <c r="A137" s="319"/>
      <c r="B137" s="320"/>
      <c r="C137" s="321"/>
      <c r="D137" s="324"/>
      <c r="E137" s="326"/>
      <c r="F137" s="329"/>
      <c r="G137" s="300"/>
      <c r="H137" s="309"/>
      <c r="I137" s="309"/>
      <c r="J137" s="309"/>
      <c r="K137" s="318"/>
      <c r="L137" s="302"/>
      <c r="M137" s="309"/>
      <c r="N137" s="297"/>
      <c r="O137" s="33" t="s">
        <v>27</v>
      </c>
      <c r="P137" s="302"/>
      <c r="Q137" s="309"/>
      <c r="R137" s="297"/>
      <c r="S137" s="33" t="s">
        <v>27</v>
      </c>
      <c r="T137" s="302"/>
      <c r="U137" s="309"/>
      <c r="V137" s="297"/>
      <c r="W137" s="33" t="s">
        <v>27</v>
      </c>
      <c r="X137" s="302"/>
      <c r="Y137" s="309"/>
      <c r="Z137" s="297"/>
      <c r="AA137" s="33" t="s">
        <v>27</v>
      </c>
    </row>
    <row r="138" spans="1:29" ht="18" customHeight="1">
      <c r="A138" s="319"/>
      <c r="B138" s="320"/>
      <c r="C138" s="321"/>
      <c r="D138" s="339">
        <f>SUM(D26,D73,D133)</f>
        <v>6</v>
      </c>
      <c r="E138" s="294">
        <f aca="true" t="shared" si="17" ref="E138:K138">SUM(E26,E73,E133)</f>
        <v>38</v>
      </c>
      <c r="F138" s="303">
        <f t="shared" si="17"/>
        <v>120</v>
      </c>
      <c r="G138" s="314">
        <f t="shared" si="17"/>
        <v>825</v>
      </c>
      <c r="H138" s="294">
        <f t="shared" si="17"/>
        <v>348</v>
      </c>
      <c r="I138" s="294">
        <f t="shared" si="17"/>
        <v>77</v>
      </c>
      <c r="J138" s="294">
        <f t="shared" si="17"/>
        <v>258</v>
      </c>
      <c r="K138" s="303">
        <f t="shared" si="17"/>
        <v>142</v>
      </c>
      <c r="L138" s="124">
        <f aca="true" t="shared" si="18" ref="L138:AA138">SUM(L31,L73,L133)</f>
        <v>108</v>
      </c>
      <c r="M138" s="125">
        <f t="shared" si="18"/>
        <v>44</v>
      </c>
      <c r="N138" s="125">
        <f t="shared" si="18"/>
        <v>48</v>
      </c>
      <c r="O138" s="127">
        <f t="shared" si="18"/>
        <v>12</v>
      </c>
      <c r="P138" s="124">
        <f t="shared" si="18"/>
        <v>120</v>
      </c>
      <c r="Q138" s="125">
        <f t="shared" si="18"/>
        <v>33</v>
      </c>
      <c r="R138" s="125">
        <f t="shared" si="18"/>
        <v>60</v>
      </c>
      <c r="S138" s="126">
        <f t="shared" si="18"/>
        <v>25</v>
      </c>
      <c r="T138" s="128">
        <f t="shared" si="18"/>
        <v>120</v>
      </c>
      <c r="U138" s="125">
        <f t="shared" si="18"/>
        <v>0</v>
      </c>
      <c r="V138" s="125">
        <f t="shared" si="18"/>
        <v>75</v>
      </c>
      <c r="W138" s="127">
        <f t="shared" si="18"/>
        <v>45</v>
      </c>
      <c r="X138" s="124">
        <f t="shared" si="18"/>
        <v>0</v>
      </c>
      <c r="Y138" s="125">
        <f t="shared" si="18"/>
        <v>0</v>
      </c>
      <c r="Z138" s="125">
        <f t="shared" si="18"/>
        <v>75</v>
      </c>
      <c r="AA138" s="126">
        <f t="shared" si="18"/>
        <v>60</v>
      </c>
      <c r="AC138" s="61"/>
    </row>
    <row r="139" spans="1:29" ht="18" customHeight="1" thickBot="1">
      <c r="A139" s="319"/>
      <c r="B139" s="320"/>
      <c r="C139" s="321"/>
      <c r="D139" s="340"/>
      <c r="E139" s="295"/>
      <c r="F139" s="304"/>
      <c r="G139" s="315"/>
      <c r="H139" s="295"/>
      <c r="I139" s="295"/>
      <c r="J139" s="295"/>
      <c r="K139" s="304"/>
      <c r="L139" s="305">
        <f>SUM(L138:O138)</f>
        <v>212</v>
      </c>
      <c r="M139" s="306"/>
      <c r="N139" s="306"/>
      <c r="O139" s="307"/>
      <c r="P139" s="305">
        <f>SUM(P138:S138)</f>
        <v>238</v>
      </c>
      <c r="Q139" s="306"/>
      <c r="R139" s="306"/>
      <c r="S139" s="307"/>
      <c r="T139" s="305">
        <f>SUM(T138:W138)</f>
        <v>240</v>
      </c>
      <c r="U139" s="306"/>
      <c r="V139" s="306"/>
      <c r="W139" s="307"/>
      <c r="X139" s="305">
        <f>SUM(X138:AA138)</f>
        <v>135</v>
      </c>
      <c r="Y139" s="306"/>
      <c r="Z139" s="306"/>
      <c r="AA139" s="307"/>
      <c r="AC139" s="61"/>
    </row>
    <row r="140" spans="1:29" ht="18" customHeight="1">
      <c r="A140" s="319"/>
      <c r="B140" s="320"/>
      <c r="C140" s="321"/>
      <c r="D140" s="330" t="s">
        <v>23</v>
      </c>
      <c r="E140" s="331"/>
      <c r="F140" s="332"/>
      <c r="G140" s="288" t="s">
        <v>24</v>
      </c>
      <c r="H140" s="289"/>
      <c r="I140" s="289"/>
      <c r="J140" s="289"/>
      <c r="K140" s="290"/>
      <c r="L140" s="279">
        <v>2</v>
      </c>
      <c r="M140" s="280"/>
      <c r="N140" s="280"/>
      <c r="O140" s="281"/>
      <c r="P140" s="279">
        <v>1</v>
      </c>
      <c r="Q140" s="280"/>
      <c r="R140" s="280"/>
      <c r="S140" s="281"/>
      <c r="T140" s="279">
        <v>3</v>
      </c>
      <c r="U140" s="280"/>
      <c r="V140" s="280"/>
      <c r="W140" s="281"/>
      <c r="X140" s="279">
        <v>0</v>
      </c>
      <c r="Y140" s="280"/>
      <c r="Z140" s="280"/>
      <c r="AA140" s="281"/>
      <c r="AC140" s="61"/>
    </row>
    <row r="141" spans="1:29" ht="18" customHeight="1">
      <c r="A141" s="319"/>
      <c r="B141" s="320"/>
      <c r="C141" s="321"/>
      <c r="D141" s="333"/>
      <c r="E141" s="334"/>
      <c r="F141" s="335"/>
      <c r="G141" s="282" t="s">
        <v>25</v>
      </c>
      <c r="H141" s="283"/>
      <c r="I141" s="283"/>
      <c r="J141" s="283"/>
      <c r="K141" s="284"/>
      <c r="L141" s="285">
        <v>10</v>
      </c>
      <c r="M141" s="286"/>
      <c r="N141" s="286"/>
      <c r="O141" s="287"/>
      <c r="P141" s="285">
        <v>11</v>
      </c>
      <c r="Q141" s="286"/>
      <c r="R141" s="286"/>
      <c r="S141" s="287"/>
      <c r="T141" s="285">
        <v>10</v>
      </c>
      <c r="U141" s="286"/>
      <c r="V141" s="286"/>
      <c r="W141" s="287"/>
      <c r="X141" s="285">
        <v>5</v>
      </c>
      <c r="Y141" s="286"/>
      <c r="Z141" s="286"/>
      <c r="AA141" s="287"/>
      <c r="AC141" s="61"/>
    </row>
    <row r="142" spans="1:29" ht="18" customHeight="1" thickBot="1">
      <c r="A142" s="319"/>
      <c r="B142" s="320"/>
      <c r="C142" s="321"/>
      <c r="D142" s="336"/>
      <c r="E142" s="337"/>
      <c r="F142" s="338"/>
      <c r="G142" s="282" t="s">
        <v>40</v>
      </c>
      <c r="H142" s="283"/>
      <c r="I142" s="283"/>
      <c r="J142" s="283"/>
      <c r="K142" s="284"/>
      <c r="L142" s="291">
        <v>30</v>
      </c>
      <c r="M142" s="292"/>
      <c r="N142" s="292"/>
      <c r="O142" s="293"/>
      <c r="P142" s="291">
        <v>30</v>
      </c>
      <c r="Q142" s="292"/>
      <c r="R142" s="292"/>
      <c r="S142" s="293"/>
      <c r="T142" s="291">
        <v>30</v>
      </c>
      <c r="U142" s="292"/>
      <c r="V142" s="292"/>
      <c r="W142" s="293"/>
      <c r="X142" s="291">
        <v>30</v>
      </c>
      <c r="Y142" s="292"/>
      <c r="Z142" s="292"/>
      <c r="AA142" s="293"/>
      <c r="AC142" s="61"/>
    </row>
    <row r="143" spans="1:27" ht="18" customHeight="1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63"/>
      <c r="P143" s="12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63"/>
    </row>
    <row r="144" spans="1:27" ht="18" customHeight="1">
      <c r="A144" s="64" t="s">
        <v>68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65"/>
      <c r="P144" s="120"/>
      <c r="Q144" s="89" t="s">
        <v>192</v>
      </c>
      <c r="R144" s="121"/>
      <c r="S144" s="15"/>
      <c r="T144" s="15"/>
      <c r="U144" s="15"/>
      <c r="V144" s="15"/>
      <c r="W144" s="15"/>
      <c r="X144" s="129"/>
      <c r="Y144" s="10"/>
      <c r="Z144" s="15"/>
      <c r="AA144" s="66"/>
    </row>
    <row r="145" spans="1:27" ht="18" customHeight="1">
      <c r="A145" s="105" t="s">
        <v>17</v>
      </c>
      <c r="B145" s="106" t="s">
        <v>109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66"/>
      <c r="P145" s="130"/>
      <c r="Q145" s="122" t="s">
        <v>26</v>
      </c>
      <c r="R145" s="121"/>
      <c r="S145" s="67"/>
      <c r="T145" s="67"/>
      <c r="U145" s="67"/>
      <c r="V145" s="67"/>
      <c r="W145" s="67"/>
      <c r="X145" s="67"/>
      <c r="Y145" s="67"/>
      <c r="Z145" s="67"/>
      <c r="AA145" s="68"/>
    </row>
    <row r="146" spans="1:27" ht="18" customHeight="1">
      <c r="A146" s="105" t="s">
        <v>18</v>
      </c>
      <c r="B146" s="109" t="s">
        <v>147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66"/>
      <c r="P146" s="130"/>
      <c r="Q146" s="24" t="s">
        <v>13</v>
      </c>
      <c r="R146" s="131" t="s">
        <v>110</v>
      </c>
      <c r="S146" s="67"/>
      <c r="T146" s="67"/>
      <c r="U146" s="67"/>
      <c r="V146" s="67"/>
      <c r="W146" s="67"/>
      <c r="X146" s="67"/>
      <c r="Y146" s="67"/>
      <c r="Z146" s="67"/>
      <c r="AA146" s="68"/>
    </row>
    <row r="147" spans="1:27" ht="18" customHeight="1">
      <c r="A147" s="196" t="s">
        <v>19</v>
      </c>
      <c r="B147" s="11" t="s">
        <v>169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65"/>
      <c r="P147" s="130"/>
      <c r="Q147" s="24" t="s">
        <v>14</v>
      </c>
      <c r="R147" s="131" t="s">
        <v>111</v>
      </c>
      <c r="S147" s="67"/>
      <c r="T147" s="67"/>
      <c r="U147" s="1"/>
      <c r="V147" s="67"/>
      <c r="W147" s="67"/>
      <c r="X147" s="67"/>
      <c r="Y147" s="67"/>
      <c r="Z147" s="67"/>
      <c r="AA147" s="68"/>
    </row>
    <row r="148" spans="1:27" ht="18" customHeight="1">
      <c r="A148" s="108" t="s">
        <v>20</v>
      </c>
      <c r="B148" s="11" t="s">
        <v>182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65"/>
      <c r="P148" s="130"/>
      <c r="Q148" s="24" t="s">
        <v>15</v>
      </c>
      <c r="R148" s="131" t="s">
        <v>112</v>
      </c>
      <c r="S148" s="67"/>
      <c r="T148" s="67"/>
      <c r="U148" s="67"/>
      <c r="V148" s="67"/>
      <c r="W148" s="67"/>
      <c r="X148" s="67"/>
      <c r="Y148" s="67"/>
      <c r="Z148" s="67"/>
      <c r="AA148" s="68"/>
    </row>
    <row r="149" spans="1:27" ht="18" customHeight="1">
      <c r="A149" s="134" t="s">
        <v>21</v>
      </c>
      <c r="B149" s="107" t="s">
        <v>188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65"/>
      <c r="P149" s="130"/>
      <c r="Q149" s="24" t="s">
        <v>65</v>
      </c>
      <c r="R149" s="131" t="s">
        <v>113</v>
      </c>
      <c r="S149" s="67"/>
      <c r="T149" s="67"/>
      <c r="U149" s="67"/>
      <c r="V149" s="67"/>
      <c r="W149" s="67"/>
      <c r="X149" s="67"/>
      <c r="Y149" s="67"/>
      <c r="Z149" s="67"/>
      <c r="AA149" s="68"/>
    </row>
    <row r="150" spans="1:27" ht="18" customHeight="1">
      <c r="A150" s="134"/>
      <c r="B150" s="131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65"/>
      <c r="P150" s="130"/>
      <c r="Q150" s="24" t="s">
        <v>27</v>
      </c>
      <c r="R150" s="131" t="s">
        <v>114</v>
      </c>
      <c r="S150" s="67"/>
      <c r="T150" s="67"/>
      <c r="U150" s="67"/>
      <c r="V150" s="1"/>
      <c r="W150" s="1"/>
      <c r="X150" s="1"/>
      <c r="Y150" s="1"/>
      <c r="Z150" s="67"/>
      <c r="AA150" s="68"/>
    </row>
    <row r="151" spans="1:27" ht="18" customHeight="1">
      <c r="A151" s="134"/>
      <c r="B151" s="135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65"/>
      <c r="P151" s="130"/>
      <c r="Q151" s="24" t="s">
        <v>115</v>
      </c>
      <c r="R151" s="131" t="s">
        <v>116</v>
      </c>
      <c r="S151" s="67"/>
      <c r="T151" s="67"/>
      <c r="U151" s="67"/>
      <c r="V151" s="67"/>
      <c r="W151" s="67"/>
      <c r="X151" s="67"/>
      <c r="Y151" s="67"/>
      <c r="Z151" s="67"/>
      <c r="AA151" s="68"/>
    </row>
    <row r="152" spans="1:27" ht="18" customHeight="1">
      <c r="A152" s="134"/>
      <c r="B152" s="122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65"/>
      <c r="P152" s="130"/>
      <c r="Q152" s="191"/>
      <c r="R152" s="16" t="s">
        <v>117</v>
      </c>
      <c r="S152" s="24" t="s">
        <v>118</v>
      </c>
      <c r="T152" s="67"/>
      <c r="U152" s="67"/>
      <c r="V152" s="67"/>
      <c r="W152" s="67"/>
      <c r="X152" s="67"/>
      <c r="Y152" s="67"/>
      <c r="Z152" s="67"/>
      <c r="AA152" s="68"/>
    </row>
    <row r="153" spans="1:27" ht="18" customHeight="1" thickBot="1">
      <c r="A153" s="74"/>
      <c r="B153" s="75"/>
      <c r="C153" s="75"/>
      <c r="D153" s="75"/>
      <c r="E153" s="76"/>
      <c r="F153" s="76"/>
      <c r="G153" s="76"/>
      <c r="H153" s="76"/>
      <c r="I153" s="76"/>
      <c r="J153" s="76"/>
      <c r="K153" s="75"/>
      <c r="L153" s="75"/>
      <c r="M153" s="75"/>
      <c r="N153" s="75"/>
      <c r="O153" s="77"/>
      <c r="P153" s="276" t="s">
        <v>125</v>
      </c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8"/>
    </row>
    <row r="154" spans="1:27" ht="18" customHeight="1">
      <c r="A154" s="12"/>
      <c r="B154" s="13"/>
      <c r="C154" s="14"/>
      <c r="D154" s="392" t="s">
        <v>191</v>
      </c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4"/>
      <c r="T154" s="398" t="s">
        <v>0</v>
      </c>
      <c r="U154" s="399"/>
      <c r="V154" s="399"/>
      <c r="W154" s="399"/>
      <c r="X154" s="399"/>
      <c r="Y154" s="399"/>
      <c r="Z154" s="399"/>
      <c r="AA154" s="400"/>
    </row>
    <row r="155" spans="1:27" ht="18" customHeight="1">
      <c r="A155" s="425"/>
      <c r="B155" s="426"/>
      <c r="C155" s="427"/>
      <c r="D155" s="395"/>
      <c r="E155" s="396"/>
      <c r="F155" s="396"/>
      <c r="G155" s="396"/>
      <c r="H155" s="396"/>
      <c r="I155" s="396"/>
      <c r="J155" s="396"/>
      <c r="K155" s="396"/>
      <c r="L155" s="396"/>
      <c r="M155" s="396"/>
      <c r="N155" s="396"/>
      <c r="O155" s="396"/>
      <c r="P155" s="396"/>
      <c r="Q155" s="396"/>
      <c r="R155" s="396"/>
      <c r="S155" s="397"/>
      <c r="T155" s="404"/>
      <c r="U155" s="405"/>
      <c r="V155" s="405"/>
      <c r="W155" s="405"/>
      <c r="X155" s="405"/>
      <c r="Y155" s="405"/>
      <c r="Z155" s="405"/>
      <c r="AA155" s="406"/>
    </row>
    <row r="156" spans="1:27" ht="18" customHeight="1">
      <c r="A156" s="401" t="s">
        <v>48</v>
      </c>
      <c r="B156" s="402"/>
      <c r="C156" s="403"/>
      <c r="D156" s="395"/>
      <c r="E156" s="396"/>
      <c r="F156" s="396"/>
      <c r="G156" s="396"/>
      <c r="H156" s="396"/>
      <c r="I156" s="396"/>
      <c r="J156" s="396"/>
      <c r="K156" s="396"/>
      <c r="L156" s="396"/>
      <c r="M156" s="396"/>
      <c r="N156" s="396"/>
      <c r="O156" s="396"/>
      <c r="P156" s="396"/>
      <c r="Q156" s="396"/>
      <c r="R156" s="396"/>
      <c r="S156" s="397"/>
      <c r="T156" s="404"/>
      <c r="U156" s="405"/>
      <c r="V156" s="405"/>
      <c r="W156" s="405"/>
      <c r="X156" s="405"/>
      <c r="Y156" s="405"/>
      <c r="Z156" s="405"/>
      <c r="AA156" s="406"/>
    </row>
    <row r="157" spans="1:27" ht="18" customHeight="1">
      <c r="A157" s="407"/>
      <c r="B157" s="334"/>
      <c r="C157" s="408"/>
      <c r="D157" s="15" t="s">
        <v>44</v>
      </c>
      <c r="E157" s="121"/>
      <c r="F157" s="121"/>
      <c r="G157" s="121"/>
      <c r="H157" s="2" t="s">
        <v>46</v>
      </c>
      <c r="J157" s="18"/>
      <c r="K157" s="18"/>
      <c r="L157" s="18"/>
      <c r="M157" s="18"/>
      <c r="N157" s="18"/>
      <c r="O157" s="18"/>
      <c r="P157" s="24"/>
      <c r="Q157" s="24"/>
      <c r="R157" s="24"/>
      <c r="S157" s="65"/>
      <c r="T157" s="409"/>
      <c r="U157" s="334"/>
      <c r="V157" s="334"/>
      <c r="W157" s="334"/>
      <c r="X157" s="334"/>
      <c r="Y157" s="334"/>
      <c r="Z157" s="334"/>
      <c r="AA157" s="410"/>
    </row>
    <row r="158" spans="1:27" ht="18" customHeight="1">
      <c r="A158" s="409"/>
      <c r="B158" s="334"/>
      <c r="C158" s="408"/>
      <c r="D158" s="15" t="s">
        <v>42</v>
      </c>
      <c r="E158" s="121"/>
      <c r="F158" s="121"/>
      <c r="G158" s="15"/>
      <c r="H158" s="2" t="s">
        <v>171</v>
      </c>
      <c r="J158" s="18"/>
      <c r="K158" s="18"/>
      <c r="L158" s="18"/>
      <c r="M158" s="18"/>
      <c r="N158" s="18"/>
      <c r="O158" s="18"/>
      <c r="P158" s="24"/>
      <c r="Q158" s="24"/>
      <c r="R158" s="24"/>
      <c r="S158" s="65"/>
      <c r="T158" s="374"/>
      <c r="U158" s="375"/>
      <c r="V158" s="375"/>
      <c r="W158" s="375"/>
      <c r="X158" s="375"/>
      <c r="Y158" s="375"/>
      <c r="Z158" s="375"/>
      <c r="AA158" s="376"/>
    </row>
    <row r="159" spans="1:27" ht="18" customHeight="1">
      <c r="A159" s="409" t="s">
        <v>60</v>
      </c>
      <c r="B159" s="334"/>
      <c r="C159" s="408"/>
      <c r="D159" s="15" t="s">
        <v>41</v>
      </c>
      <c r="E159" s="121"/>
      <c r="F159" s="121"/>
      <c r="G159" s="15"/>
      <c r="H159" s="2" t="s">
        <v>45</v>
      </c>
      <c r="J159" s="18"/>
      <c r="K159" s="18"/>
      <c r="L159" s="18"/>
      <c r="M159" s="18"/>
      <c r="N159" s="18"/>
      <c r="O159" s="18"/>
      <c r="P159" s="24"/>
      <c r="Q159" s="24"/>
      <c r="R159" s="24"/>
      <c r="S159" s="65"/>
      <c r="T159" s="374" t="s">
        <v>2</v>
      </c>
      <c r="U159" s="375"/>
      <c r="V159" s="375"/>
      <c r="W159" s="375"/>
      <c r="X159" s="375"/>
      <c r="Y159" s="375"/>
      <c r="Z159" s="375"/>
      <c r="AA159" s="376"/>
    </row>
    <row r="160" spans="1:27" ht="18" customHeight="1">
      <c r="A160" s="374" t="s">
        <v>38</v>
      </c>
      <c r="B160" s="375"/>
      <c r="C160" s="424"/>
      <c r="D160" s="15" t="s">
        <v>1</v>
      </c>
      <c r="E160" s="15"/>
      <c r="F160" s="15"/>
      <c r="G160" s="15"/>
      <c r="H160" s="2" t="s">
        <v>47</v>
      </c>
      <c r="J160" s="18"/>
      <c r="K160" s="18"/>
      <c r="L160" s="18"/>
      <c r="M160" s="18"/>
      <c r="N160" s="18"/>
      <c r="O160" s="18"/>
      <c r="P160" s="24"/>
      <c r="Q160" s="24"/>
      <c r="R160" s="24"/>
      <c r="S160" s="65"/>
      <c r="T160" s="374" t="s">
        <v>4</v>
      </c>
      <c r="U160" s="375"/>
      <c r="V160" s="375"/>
      <c r="W160" s="375"/>
      <c r="X160" s="375"/>
      <c r="Y160" s="375"/>
      <c r="Z160" s="375"/>
      <c r="AA160" s="376"/>
    </row>
    <row r="161" spans="1:27" ht="18" customHeight="1">
      <c r="A161" s="409" t="s">
        <v>39</v>
      </c>
      <c r="B161" s="334"/>
      <c r="C161" s="408"/>
      <c r="D161" s="23" t="s">
        <v>3</v>
      </c>
      <c r="E161" s="15"/>
      <c r="F161" s="15"/>
      <c r="G161" s="15"/>
      <c r="H161" s="171"/>
      <c r="J161" s="24"/>
      <c r="K161" s="18"/>
      <c r="L161" s="18"/>
      <c r="M161" s="18"/>
      <c r="N161" s="18"/>
      <c r="O161" s="18"/>
      <c r="P161" s="24"/>
      <c r="Q161" s="24"/>
      <c r="R161" s="24"/>
      <c r="S161" s="65"/>
      <c r="T161" s="374"/>
      <c r="U161" s="375"/>
      <c r="V161" s="375"/>
      <c r="W161" s="375"/>
      <c r="X161" s="375"/>
      <c r="Y161" s="375"/>
      <c r="Z161" s="375"/>
      <c r="AA161" s="376"/>
    </row>
    <row r="162" spans="1:27" ht="18" customHeight="1">
      <c r="A162" s="19"/>
      <c r="B162" s="16"/>
      <c r="C162" s="17"/>
      <c r="D162" s="23"/>
      <c r="E162" s="15"/>
      <c r="F162" s="15"/>
      <c r="G162" s="15"/>
      <c r="H162" s="171" t="s">
        <v>122</v>
      </c>
      <c r="J162" s="24"/>
      <c r="K162" s="18"/>
      <c r="L162" s="18"/>
      <c r="M162" s="18"/>
      <c r="N162" s="18"/>
      <c r="O162" s="18"/>
      <c r="P162" s="24"/>
      <c r="Q162" s="24"/>
      <c r="R162" s="24"/>
      <c r="S162" s="65"/>
      <c r="T162" s="20"/>
      <c r="U162" s="21"/>
      <c r="V162" s="21"/>
      <c r="W162" s="21"/>
      <c r="X162" s="21"/>
      <c r="Y162" s="21"/>
      <c r="Z162" s="21"/>
      <c r="AA162" s="22"/>
    </row>
    <row r="163" spans="1:27" ht="18" customHeight="1" thickBot="1">
      <c r="A163" s="25"/>
      <c r="B163" s="26"/>
      <c r="C163" s="27"/>
      <c r="D163" s="23"/>
      <c r="E163" s="15"/>
      <c r="F163" s="15"/>
      <c r="G163" s="15"/>
      <c r="H163" s="15"/>
      <c r="I163" s="28"/>
      <c r="J163" s="15"/>
      <c r="K163" s="28"/>
      <c r="L163" s="18"/>
      <c r="M163" s="18"/>
      <c r="N163" s="18"/>
      <c r="O163" s="18"/>
      <c r="P163" s="24"/>
      <c r="Q163" s="24"/>
      <c r="R163" s="24"/>
      <c r="S163" s="65"/>
      <c r="T163" s="382" t="s">
        <v>61</v>
      </c>
      <c r="U163" s="383"/>
      <c r="V163" s="383"/>
      <c r="W163" s="383"/>
      <c r="X163" s="383"/>
      <c r="Y163" s="383"/>
      <c r="Z163" s="383"/>
      <c r="AA163" s="384"/>
    </row>
    <row r="164" spans="1:27" ht="18" customHeight="1" thickBot="1">
      <c r="A164" s="385"/>
      <c r="B164" s="385"/>
      <c r="C164" s="385"/>
      <c r="D164" s="385"/>
      <c r="E164" s="385"/>
      <c r="F164" s="385"/>
      <c r="G164" s="385"/>
      <c r="H164" s="385"/>
      <c r="I164" s="385"/>
      <c r="J164" s="385"/>
      <c r="K164" s="385"/>
      <c r="L164" s="385"/>
      <c r="M164" s="385"/>
      <c r="N164" s="385"/>
      <c r="O164" s="385"/>
      <c r="P164" s="385"/>
      <c r="Q164" s="385"/>
      <c r="R164" s="385"/>
      <c r="S164" s="385"/>
      <c r="T164" s="385"/>
      <c r="U164" s="385"/>
      <c r="V164" s="385"/>
      <c r="W164" s="385"/>
      <c r="X164" s="385"/>
      <c r="Y164" s="385"/>
      <c r="Z164" s="385"/>
      <c r="AA164" s="385"/>
    </row>
    <row r="165" spans="1:27" ht="18" customHeight="1">
      <c r="A165" s="417" t="s">
        <v>69</v>
      </c>
      <c r="B165" s="420" t="s">
        <v>6</v>
      </c>
      <c r="C165" s="387"/>
      <c r="D165" s="386" t="s">
        <v>7</v>
      </c>
      <c r="E165" s="387"/>
      <c r="F165" s="388"/>
      <c r="G165" s="377" t="s">
        <v>8</v>
      </c>
      <c r="H165" s="289"/>
      <c r="I165" s="289"/>
      <c r="J165" s="289"/>
      <c r="K165" s="289"/>
      <c r="L165" s="377" t="s">
        <v>62</v>
      </c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90"/>
    </row>
    <row r="166" spans="1:27" ht="18" customHeight="1">
      <c r="A166" s="418"/>
      <c r="B166" s="421"/>
      <c r="C166" s="390"/>
      <c r="D166" s="389"/>
      <c r="E166" s="390"/>
      <c r="F166" s="391"/>
      <c r="G166" s="368" t="s">
        <v>9</v>
      </c>
      <c r="H166" s="316" t="s">
        <v>10</v>
      </c>
      <c r="I166" s="316"/>
      <c r="J166" s="316"/>
      <c r="K166" s="317"/>
      <c r="L166" s="380" t="s">
        <v>63</v>
      </c>
      <c r="M166" s="379"/>
      <c r="N166" s="379"/>
      <c r="O166" s="282"/>
      <c r="P166" s="380" t="s">
        <v>124</v>
      </c>
      <c r="Q166" s="379"/>
      <c r="R166" s="379"/>
      <c r="S166" s="381"/>
      <c r="T166" s="378" t="s">
        <v>64</v>
      </c>
      <c r="U166" s="379"/>
      <c r="V166" s="379"/>
      <c r="W166" s="282"/>
      <c r="X166" s="380" t="s">
        <v>139</v>
      </c>
      <c r="Y166" s="379"/>
      <c r="Z166" s="379"/>
      <c r="AA166" s="381"/>
    </row>
    <row r="167" spans="1:27" ht="18" customHeight="1">
      <c r="A167" s="418"/>
      <c r="B167" s="421"/>
      <c r="C167" s="390"/>
      <c r="D167" s="372" t="s">
        <v>11</v>
      </c>
      <c r="E167" s="360" t="s">
        <v>12</v>
      </c>
      <c r="F167" s="327" t="s">
        <v>40</v>
      </c>
      <c r="G167" s="299"/>
      <c r="H167" s="316" t="s">
        <v>13</v>
      </c>
      <c r="I167" s="316" t="s">
        <v>14</v>
      </c>
      <c r="J167" s="316" t="s">
        <v>15</v>
      </c>
      <c r="K167" s="317" t="s">
        <v>36</v>
      </c>
      <c r="L167" s="365" t="s">
        <v>187</v>
      </c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7"/>
    </row>
    <row r="168" spans="1:27" ht="18" customHeight="1">
      <c r="A168" s="418"/>
      <c r="B168" s="421"/>
      <c r="C168" s="390"/>
      <c r="D168" s="372"/>
      <c r="E168" s="361"/>
      <c r="F168" s="328"/>
      <c r="G168" s="299"/>
      <c r="H168" s="316"/>
      <c r="I168" s="316"/>
      <c r="J168" s="316"/>
      <c r="K168" s="317"/>
      <c r="L168" s="301" t="s">
        <v>13</v>
      </c>
      <c r="M168" s="308" t="s">
        <v>14</v>
      </c>
      <c r="N168" s="296" t="s">
        <v>15</v>
      </c>
      <c r="O168" s="32" t="s">
        <v>65</v>
      </c>
      <c r="P168" s="301" t="s">
        <v>13</v>
      </c>
      <c r="Q168" s="308" t="s">
        <v>14</v>
      </c>
      <c r="R168" s="296" t="s">
        <v>15</v>
      </c>
      <c r="S168" s="32" t="s">
        <v>65</v>
      </c>
      <c r="T168" s="301" t="s">
        <v>13</v>
      </c>
      <c r="U168" s="308" t="s">
        <v>14</v>
      </c>
      <c r="V168" s="296" t="s">
        <v>15</v>
      </c>
      <c r="W168" s="32" t="s">
        <v>65</v>
      </c>
      <c r="X168" s="301" t="s">
        <v>13</v>
      </c>
      <c r="Y168" s="308" t="s">
        <v>14</v>
      </c>
      <c r="Z168" s="296" t="s">
        <v>15</v>
      </c>
      <c r="AA168" s="32" t="s">
        <v>65</v>
      </c>
    </row>
    <row r="169" spans="1:27" ht="18" customHeight="1" thickBot="1">
      <c r="A169" s="419"/>
      <c r="B169" s="422"/>
      <c r="C169" s="423"/>
      <c r="D169" s="373"/>
      <c r="E169" s="362"/>
      <c r="F169" s="329"/>
      <c r="G169" s="300"/>
      <c r="H169" s="309"/>
      <c r="I169" s="309"/>
      <c r="J169" s="309"/>
      <c r="K169" s="318"/>
      <c r="L169" s="302"/>
      <c r="M169" s="309"/>
      <c r="N169" s="297"/>
      <c r="O169" s="33" t="s">
        <v>27</v>
      </c>
      <c r="P169" s="302"/>
      <c r="Q169" s="309"/>
      <c r="R169" s="297"/>
      <c r="S169" s="33" t="s">
        <v>27</v>
      </c>
      <c r="T169" s="302"/>
      <c r="U169" s="309"/>
      <c r="V169" s="297"/>
      <c r="W169" s="33" t="s">
        <v>27</v>
      </c>
      <c r="X169" s="302"/>
      <c r="Y169" s="309"/>
      <c r="Z169" s="297"/>
      <c r="AA169" s="33" t="s">
        <v>27</v>
      </c>
    </row>
    <row r="170" spans="1:27" ht="18" customHeight="1" thickBot="1">
      <c r="A170" s="34" t="s">
        <v>157</v>
      </c>
      <c r="B170" s="437" t="s">
        <v>37</v>
      </c>
      <c r="C170" s="437"/>
      <c r="D170" s="437"/>
      <c r="E170" s="437"/>
      <c r="F170" s="437"/>
      <c r="G170" s="437"/>
      <c r="H170" s="437"/>
      <c r="I170" s="437"/>
      <c r="J170" s="437"/>
      <c r="K170" s="437"/>
      <c r="L170" s="370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70"/>
      <c r="Z170" s="370"/>
      <c r="AA170" s="371"/>
    </row>
    <row r="171" spans="1:27" ht="18" customHeight="1">
      <c r="A171" s="35" t="s">
        <v>17</v>
      </c>
      <c r="B171" s="363" t="s">
        <v>55</v>
      </c>
      <c r="C171" s="364"/>
      <c r="D171" s="155"/>
      <c r="E171" s="148">
        <v>3</v>
      </c>
      <c r="F171" s="145">
        <v>8</v>
      </c>
      <c r="G171" s="144">
        <f aca="true" t="shared" si="19" ref="G171:G177">SUM(H171:K171)</f>
        <v>45</v>
      </c>
      <c r="H171" s="141">
        <f aca="true" t="shared" si="20" ref="H171:K177">L171+P171+X171+T171</f>
        <v>15</v>
      </c>
      <c r="I171" s="141">
        <f t="shared" si="20"/>
        <v>0</v>
      </c>
      <c r="J171" s="141">
        <f t="shared" si="20"/>
        <v>15</v>
      </c>
      <c r="K171" s="138">
        <f t="shared" si="20"/>
        <v>15</v>
      </c>
      <c r="L171" s="170"/>
      <c r="M171" s="167"/>
      <c r="N171" s="167"/>
      <c r="O171" s="139"/>
      <c r="P171" s="168"/>
      <c r="Q171" s="167"/>
      <c r="R171" s="167"/>
      <c r="S171" s="139"/>
      <c r="T171" s="168">
        <v>15</v>
      </c>
      <c r="U171" s="167"/>
      <c r="V171" s="167">
        <v>15</v>
      </c>
      <c r="W171" s="139">
        <v>15</v>
      </c>
      <c r="X171" s="168"/>
      <c r="Y171" s="167"/>
      <c r="Z171" s="167"/>
      <c r="AA171" s="139"/>
    </row>
    <row r="172" spans="1:27" ht="18" customHeight="1">
      <c r="A172" s="48" t="s">
        <v>18</v>
      </c>
      <c r="B172" s="350" t="s">
        <v>156</v>
      </c>
      <c r="C172" s="351"/>
      <c r="D172" s="147">
        <v>1</v>
      </c>
      <c r="E172" s="151">
        <v>2</v>
      </c>
      <c r="F172" s="145">
        <v>10</v>
      </c>
      <c r="G172" s="144">
        <f t="shared" si="19"/>
        <v>75</v>
      </c>
      <c r="H172" s="141">
        <f t="shared" si="20"/>
        <v>45</v>
      </c>
      <c r="I172" s="141">
        <f t="shared" si="20"/>
        <v>0</v>
      </c>
      <c r="J172" s="141">
        <f t="shared" si="20"/>
        <v>30</v>
      </c>
      <c r="K172" s="138">
        <f t="shared" si="20"/>
        <v>0</v>
      </c>
      <c r="L172" s="4"/>
      <c r="M172" s="3"/>
      <c r="N172" s="3"/>
      <c r="O172" s="145"/>
      <c r="P172" s="192">
        <v>45</v>
      </c>
      <c r="Q172" s="3"/>
      <c r="R172" s="3">
        <v>15</v>
      </c>
      <c r="S172" s="145"/>
      <c r="T172" s="144"/>
      <c r="U172" s="3"/>
      <c r="V172" s="3">
        <v>15</v>
      </c>
      <c r="W172" s="145"/>
      <c r="X172" s="144"/>
      <c r="Y172" s="3"/>
      <c r="Z172" s="3"/>
      <c r="AA172" s="145"/>
    </row>
    <row r="173" spans="1:27" ht="18" customHeight="1">
      <c r="A173" s="48" t="s">
        <v>19</v>
      </c>
      <c r="B173" s="350" t="s">
        <v>50</v>
      </c>
      <c r="C173" s="351"/>
      <c r="D173" s="150">
        <v>1</v>
      </c>
      <c r="E173" s="151">
        <v>1</v>
      </c>
      <c r="F173" s="146">
        <v>7</v>
      </c>
      <c r="G173" s="144">
        <f t="shared" si="19"/>
        <v>45</v>
      </c>
      <c r="H173" s="141">
        <f t="shared" si="20"/>
        <v>30</v>
      </c>
      <c r="I173" s="141">
        <f t="shared" si="20"/>
        <v>0</v>
      </c>
      <c r="J173" s="141">
        <f t="shared" si="20"/>
        <v>0</v>
      </c>
      <c r="K173" s="138">
        <f t="shared" si="20"/>
        <v>15</v>
      </c>
      <c r="L173" s="4"/>
      <c r="M173" s="3"/>
      <c r="N173" s="3"/>
      <c r="O173" s="146"/>
      <c r="P173" s="192">
        <v>30</v>
      </c>
      <c r="Q173" s="3"/>
      <c r="R173" s="3"/>
      <c r="S173" s="146">
        <v>15</v>
      </c>
      <c r="T173" s="144"/>
      <c r="U173" s="3"/>
      <c r="V173" s="3"/>
      <c r="W173" s="146"/>
      <c r="X173" s="144"/>
      <c r="Y173" s="3"/>
      <c r="Z173" s="3"/>
      <c r="AA173" s="146"/>
    </row>
    <row r="174" spans="1:27" ht="18" customHeight="1">
      <c r="A174" s="48" t="s">
        <v>20</v>
      </c>
      <c r="B174" s="350" t="s">
        <v>52</v>
      </c>
      <c r="C174" s="351"/>
      <c r="D174" s="147">
        <v>1</v>
      </c>
      <c r="E174" s="148">
        <v>3</v>
      </c>
      <c r="F174" s="145">
        <v>10</v>
      </c>
      <c r="G174" s="144">
        <f t="shared" si="19"/>
        <v>90</v>
      </c>
      <c r="H174" s="141">
        <f t="shared" si="20"/>
        <v>60</v>
      </c>
      <c r="I174" s="141">
        <f t="shared" si="20"/>
        <v>15</v>
      </c>
      <c r="J174" s="141">
        <f t="shared" si="20"/>
        <v>15</v>
      </c>
      <c r="K174" s="138">
        <f t="shared" si="20"/>
        <v>0</v>
      </c>
      <c r="L174" s="4"/>
      <c r="M174" s="3"/>
      <c r="N174" s="3"/>
      <c r="O174" s="145"/>
      <c r="P174" s="144">
        <v>30</v>
      </c>
      <c r="Q174" s="3"/>
      <c r="R174" s="3"/>
      <c r="S174" s="145"/>
      <c r="T174" s="192">
        <v>30</v>
      </c>
      <c r="U174" s="3">
        <v>15</v>
      </c>
      <c r="V174" s="3"/>
      <c r="W174" s="145"/>
      <c r="X174" s="144"/>
      <c r="Y174" s="3"/>
      <c r="Z174" s="3">
        <v>15</v>
      </c>
      <c r="AA174" s="145"/>
    </row>
    <row r="175" spans="1:27" ht="18" customHeight="1">
      <c r="A175" s="48" t="s">
        <v>21</v>
      </c>
      <c r="B175" s="350" t="s">
        <v>170</v>
      </c>
      <c r="C175" s="351"/>
      <c r="D175" s="147"/>
      <c r="E175" s="148">
        <v>2</v>
      </c>
      <c r="F175" s="145">
        <v>6</v>
      </c>
      <c r="G175" s="144">
        <f t="shared" si="19"/>
        <v>75</v>
      </c>
      <c r="H175" s="141">
        <f t="shared" si="20"/>
        <v>30</v>
      </c>
      <c r="I175" s="141">
        <f t="shared" si="20"/>
        <v>0</v>
      </c>
      <c r="J175" s="141">
        <f t="shared" si="20"/>
        <v>45</v>
      </c>
      <c r="K175" s="138">
        <f t="shared" si="20"/>
        <v>0</v>
      </c>
      <c r="L175" s="4"/>
      <c r="M175" s="3"/>
      <c r="N175" s="3"/>
      <c r="O175" s="145"/>
      <c r="P175" s="144"/>
      <c r="Q175" s="3"/>
      <c r="R175" s="3"/>
      <c r="S175" s="145"/>
      <c r="T175" s="144">
        <v>30</v>
      </c>
      <c r="U175" s="3"/>
      <c r="V175" s="3"/>
      <c r="W175" s="145"/>
      <c r="X175" s="144"/>
      <c r="Y175" s="3"/>
      <c r="Z175" s="3">
        <v>45</v>
      </c>
      <c r="AA175" s="145"/>
    </row>
    <row r="176" spans="1:27" ht="18" customHeight="1">
      <c r="A176" s="48" t="s">
        <v>30</v>
      </c>
      <c r="B176" s="350" t="s">
        <v>92</v>
      </c>
      <c r="C176" s="351"/>
      <c r="D176" s="147"/>
      <c r="E176" s="148">
        <v>2</v>
      </c>
      <c r="F176" s="145">
        <v>7</v>
      </c>
      <c r="G176" s="144">
        <f t="shared" si="19"/>
        <v>75</v>
      </c>
      <c r="H176" s="141">
        <f t="shared" si="20"/>
        <v>0</v>
      </c>
      <c r="I176" s="141">
        <f t="shared" si="20"/>
        <v>0</v>
      </c>
      <c r="J176" s="141">
        <f t="shared" si="20"/>
        <v>0</v>
      </c>
      <c r="K176" s="138">
        <f t="shared" si="20"/>
        <v>75</v>
      </c>
      <c r="L176" s="4"/>
      <c r="M176" s="3"/>
      <c r="N176" s="3"/>
      <c r="O176" s="145"/>
      <c r="P176" s="144"/>
      <c r="Q176" s="3"/>
      <c r="R176" s="3"/>
      <c r="S176" s="145"/>
      <c r="T176" s="144"/>
      <c r="U176" s="3"/>
      <c r="V176" s="3"/>
      <c r="W176" s="145">
        <v>30</v>
      </c>
      <c r="X176" s="144"/>
      <c r="Y176" s="3"/>
      <c r="Z176" s="3"/>
      <c r="AA176" s="145">
        <v>45</v>
      </c>
    </row>
    <row r="177" spans="1:27" ht="18" customHeight="1">
      <c r="A177" s="48" t="s">
        <v>31</v>
      </c>
      <c r="B177" s="350" t="s">
        <v>51</v>
      </c>
      <c r="C177" s="351"/>
      <c r="D177" s="164"/>
      <c r="E177" s="148">
        <v>2</v>
      </c>
      <c r="F177" s="145">
        <v>3</v>
      </c>
      <c r="G177" s="144">
        <f t="shared" si="19"/>
        <v>30</v>
      </c>
      <c r="H177" s="141">
        <f t="shared" si="20"/>
        <v>0</v>
      </c>
      <c r="I177" s="141">
        <f t="shared" si="20"/>
        <v>0</v>
      </c>
      <c r="J177" s="141">
        <f t="shared" si="20"/>
        <v>0</v>
      </c>
      <c r="K177" s="138">
        <f t="shared" si="20"/>
        <v>30</v>
      </c>
      <c r="L177" s="4"/>
      <c r="M177" s="3"/>
      <c r="N177" s="3"/>
      <c r="O177" s="145"/>
      <c r="P177" s="144"/>
      <c r="Q177" s="3"/>
      <c r="R177" s="3"/>
      <c r="S177" s="145"/>
      <c r="T177" s="144"/>
      <c r="U177" s="3"/>
      <c r="V177" s="3"/>
      <c r="W177" s="145">
        <v>15</v>
      </c>
      <c r="X177" s="144"/>
      <c r="Y177" s="3"/>
      <c r="Z177" s="3"/>
      <c r="AA177" s="145">
        <v>15</v>
      </c>
    </row>
    <row r="178" spans="1:27" ht="18" customHeight="1" thickBot="1">
      <c r="A178" s="40"/>
      <c r="B178" s="352"/>
      <c r="C178" s="353"/>
      <c r="D178" s="41"/>
      <c r="E178" s="42"/>
      <c r="F178" s="42"/>
      <c r="G178" s="48"/>
      <c r="H178" s="43"/>
      <c r="I178" s="43"/>
      <c r="J178" s="43"/>
      <c r="K178" s="42"/>
      <c r="L178" s="49"/>
      <c r="M178" s="50"/>
      <c r="N178" s="51"/>
      <c r="O178" s="52"/>
      <c r="P178" s="123"/>
      <c r="Q178" s="112"/>
      <c r="R178" s="50"/>
      <c r="S178" s="52"/>
      <c r="T178" s="53"/>
      <c r="U178" s="50"/>
      <c r="V178" s="50"/>
      <c r="W178" s="52"/>
      <c r="X178" s="53"/>
      <c r="Y178" s="50"/>
      <c r="Z178" s="50"/>
      <c r="AA178" s="52"/>
    </row>
    <row r="179" spans="1:27" ht="18" customHeight="1" thickTop="1">
      <c r="A179" s="82"/>
      <c r="B179" s="356" t="s">
        <v>22</v>
      </c>
      <c r="C179" s="357"/>
      <c r="D179" s="346">
        <f aca="true" t="shared" si="21" ref="D179:AA179">SUM(D171:D178)</f>
        <v>3</v>
      </c>
      <c r="E179" s="344">
        <f t="shared" si="21"/>
        <v>15</v>
      </c>
      <c r="F179" s="348">
        <f t="shared" si="21"/>
        <v>51</v>
      </c>
      <c r="G179" s="354">
        <f t="shared" si="21"/>
        <v>435</v>
      </c>
      <c r="H179" s="344">
        <f t="shared" si="21"/>
        <v>180</v>
      </c>
      <c r="I179" s="344">
        <f t="shared" si="21"/>
        <v>15</v>
      </c>
      <c r="J179" s="344">
        <f t="shared" si="21"/>
        <v>105</v>
      </c>
      <c r="K179" s="348">
        <f t="shared" si="21"/>
        <v>135</v>
      </c>
      <c r="L179" s="83">
        <f t="shared" si="21"/>
        <v>0</v>
      </c>
      <c r="M179" s="84">
        <f t="shared" si="21"/>
        <v>0</v>
      </c>
      <c r="N179" s="84">
        <f t="shared" si="21"/>
        <v>0</v>
      </c>
      <c r="O179" s="85">
        <f t="shared" si="21"/>
        <v>0</v>
      </c>
      <c r="P179" s="83">
        <f t="shared" si="21"/>
        <v>105</v>
      </c>
      <c r="Q179" s="84">
        <f t="shared" si="21"/>
        <v>0</v>
      </c>
      <c r="R179" s="84">
        <f t="shared" si="21"/>
        <v>15</v>
      </c>
      <c r="S179" s="88">
        <f t="shared" si="21"/>
        <v>15</v>
      </c>
      <c r="T179" s="86">
        <f t="shared" si="21"/>
        <v>75</v>
      </c>
      <c r="U179" s="84">
        <f t="shared" si="21"/>
        <v>15</v>
      </c>
      <c r="V179" s="84">
        <f t="shared" si="21"/>
        <v>30</v>
      </c>
      <c r="W179" s="85">
        <f t="shared" si="21"/>
        <v>60</v>
      </c>
      <c r="X179" s="83">
        <f t="shared" si="21"/>
        <v>0</v>
      </c>
      <c r="Y179" s="84">
        <f t="shared" si="21"/>
        <v>0</v>
      </c>
      <c r="Z179" s="84">
        <f t="shared" si="21"/>
        <v>60</v>
      </c>
      <c r="AA179" s="88">
        <f t="shared" si="21"/>
        <v>60</v>
      </c>
    </row>
    <row r="180" spans="1:27" ht="18" customHeight="1" thickBot="1">
      <c r="A180" s="87"/>
      <c r="B180" s="358"/>
      <c r="C180" s="359"/>
      <c r="D180" s="347"/>
      <c r="E180" s="345"/>
      <c r="F180" s="349"/>
      <c r="G180" s="355"/>
      <c r="H180" s="345"/>
      <c r="I180" s="345"/>
      <c r="J180" s="345"/>
      <c r="K180" s="349"/>
      <c r="L180" s="341">
        <f>SUM(L179:O179)</f>
        <v>0</v>
      </c>
      <c r="M180" s="342"/>
      <c r="N180" s="342"/>
      <c r="O180" s="343"/>
      <c r="P180" s="341">
        <f>SUM(P179:S179)</f>
        <v>135</v>
      </c>
      <c r="Q180" s="342"/>
      <c r="R180" s="342"/>
      <c r="S180" s="343"/>
      <c r="T180" s="341">
        <f>SUM(T179:W179)</f>
        <v>180</v>
      </c>
      <c r="U180" s="342"/>
      <c r="V180" s="342"/>
      <c r="W180" s="343"/>
      <c r="X180" s="341">
        <f>SUM(X179:AA179)</f>
        <v>120</v>
      </c>
      <c r="Y180" s="342"/>
      <c r="Z180" s="342"/>
      <c r="AA180" s="343"/>
    </row>
    <row r="181" spans="1:27" ht="18" customHeight="1">
      <c r="A181" s="319" t="s">
        <v>123</v>
      </c>
      <c r="B181" s="320"/>
      <c r="C181" s="321"/>
      <c r="D181" s="322" t="s">
        <v>11</v>
      </c>
      <c r="E181" s="325" t="s">
        <v>12</v>
      </c>
      <c r="F181" s="327" t="s">
        <v>40</v>
      </c>
      <c r="G181" s="298" t="s">
        <v>9</v>
      </c>
      <c r="H181" s="316" t="s">
        <v>13</v>
      </c>
      <c r="I181" s="316" t="s">
        <v>14</v>
      </c>
      <c r="J181" s="316" t="s">
        <v>15</v>
      </c>
      <c r="K181" s="317" t="s">
        <v>36</v>
      </c>
      <c r="L181" s="310" t="s">
        <v>63</v>
      </c>
      <c r="M181" s="311"/>
      <c r="N181" s="311"/>
      <c r="O181" s="288"/>
      <c r="P181" s="310" t="s">
        <v>124</v>
      </c>
      <c r="Q181" s="311"/>
      <c r="R181" s="311"/>
      <c r="S181" s="312"/>
      <c r="T181" s="313" t="s">
        <v>64</v>
      </c>
      <c r="U181" s="311"/>
      <c r="V181" s="311"/>
      <c r="W181" s="288"/>
      <c r="X181" s="310" t="s">
        <v>139</v>
      </c>
      <c r="Y181" s="311"/>
      <c r="Z181" s="311"/>
      <c r="AA181" s="312"/>
    </row>
    <row r="182" spans="1:27" ht="18" customHeight="1">
      <c r="A182" s="319"/>
      <c r="B182" s="320"/>
      <c r="C182" s="321"/>
      <c r="D182" s="323"/>
      <c r="E182" s="325"/>
      <c r="F182" s="328"/>
      <c r="G182" s="299"/>
      <c r="H182" s="316"/>
      <c r="I182" s="316"/>
      <c r="J182" s="316"/>
      <c r="K182" s="317"/>
      <c r="L182" s="301" t="s">
        <v>13</v>
      </c>
      <c r="M182" s="308" t="s">
        <v>14</v>
      </c>
      <c r="N182" s="296" t="s">
        <v>15</v>
      </c>
      <c r="O182" s="62" t="s">
        <v>65</v>
      </c>
      <c r="P182" s="301" t="s">
        <v>13</v>
      </c>
      <c r="Q182" s="308" t="s">
        <v>14</v>
      </c>
      <c r="R182" s="296" t="s">
        <v>15</v>
      </c>
      <c r="S182" s="62" t="s">
        <v>65</v>
      </c>
      <c r="T182" s="301" t="s">
        <v>13</v>
      </c>
      <c r="U182" s="308" t="s">
        <v>14</v>
      </c>
      <c r="V182" s="296" t="s">
        <v>15</v>
      </c>
      <c r="W182" s="62" t="s">
        <v>65</v>
      </c>
      <c r="X182" s="301" t="s">
        <v>13</v>
      </c>
      <c r="Y182" s="308" t="s">
        <v>14</v>
      </c>
      <c r="Z182" s="296" t="s">
        <v>15</v>
      </c>
      <c r="AA182" s="62" t="s">
        <v>65</v>
      </c>
    </row>
    <row r="183" spans="1:27" ht="18" customHeight="1" thickBot="1">
      <c r="A183" s="319"/>
      <c r="B183" s="320"/>
      <c r="C183" s="321"/>
      <c r="D183" s="324"/>
      <c r="E183" s="326"/>
      <c r="F183" s="329"/>
      <c r="G183" s="300"/>
      <c r="H183" s="309"/>
      <c r="I183" s="309"/>
      <c r="J183" s="309"/>
      <c r="K183" s="318"/>
      <c r="L183" s="302"/>
      <c r="M183" s="309"/>
      <c r="N183" s="297"/>
      <c r="O183" s="33" t="s">
        <v>27</v>
      </c>
      <c r="P183" s="302"/>
      <c r="Q183" s="309"/>
      <c r="R183" s="297"/>
      <c r="S183" s="33" t="s">
        <v>27</v>
      </c>
      <c r="T183" s="302"/>
      <c r="U183" s="309"/>
      <c r="V183" s="297"/>
      <c r="W183" s="33" t="s">
        <v>27</v>
      </c>
      <c r="X183" s="302"/>
      <c r="Y183" s="309"/>
      <c r="Z183" s="297"/>
      <c r="AA183" s="33" t="s">
        <v>27</v>
      </c>
    </row>
    <row r="184" spans="1:29" ht="18" customHeight="1">
      <c r="A184" s="319"/>
      <c r="B184" s="320"/>
      <c r="C184" s="321"/>
      <c r="D184" s="339">
        <f>SUM(D26,D73,D179)</f>
        <v>6</v>
      </c>
      <c r="E184" s="294">
        <f aca="true" t="shared" si="22" ref="E184:K184">SUM(E26,E73,E179)</f>
        <v>36</v>
      </c>
      <c r="F184" s="303">
        <f t="shared" si="22"/>
        <v>120</v>
      </c>
      <c r="G184" s="314">
        <f t="shared" si="22"/>
        <v>825</v>
      </c>
      <c r="H184" s="294">
        <f t="shared" si="22"/>
        <v>348</v>
      </c>
      <c r="I184" s="294">
        <f t="shared" si="22"/>
        <v>92</v>
      </c>
      <c r="J184" s="294">
        <f t="shared" si="22"/>
        <v>213</v>
      </c>
      <c r="K184" s="303">
        <f t="shared" si="22"/>
        <v>172</v>
      </c>
      <c r="L184" s="124">
        <f aca="true" t="shared" si="23" ref="L184:AA184">SUM(L26,L73,L179)</f>
        <v>108</v>
      </c>
      <c r="M184" s="125">
        <f t="shared" si="23"/>
        <v>44</v>
      </c>
      <c r="N184" s="125">
        <f t="shared" si="23"/>
        <v>48</v>
      </c>
      <c r="O184" s="127">
        <f t="shared" si="23"/>
        <v>12</v>
      </c>
      <c r="P184" s="124">
        <f t="shared" si="23"/>
        <v>150</v>
      </c>
      <c r="Q184" s="125">
        <f t="shared" si="23"/>
        <v>33</v>
      </c>
      <c r="R184" s="125">
        <f t="shared" si="23"/>
        <v>60</v>
      </c>
      <c r="S184" s="126">
        <f t="shared" si="23"/>
        <v>40</v>
      </c>
      <c r="T184" s="128">
        <f t="shared" si="23"/>
        <v>90</v>
      </c>
      <c r="U184" s="125">
        <f t="shared" si="23"/>
        <v>15</v>
      </c>
      <c r="V184" s="125">
        <f t="shared" si="23"/>
        <v>45</v>
      </c>
      <c r="W184" s="127">
        <f t="shared" si="23"/>
        <v>60</v>
      </c>
      <c r="X184" s="124">
        <f t="shared" si="23"/>
        <v>0</v>
      </c>
      <c r="Y184" s="125">
        <f t="shared" si="23"/>
        <v>0</v>
      </c>
      <c r="Z184" s="125">
        <f t="shared" si="23"/>
        <v>60</v>
      </c>
      <c r="AA184" s="126">
        <f t="shared" si="23"/>
        <v>60</v>
      </c>
      <c r="AC184" s="61"/>
    </row>
    <row r="185" spans="1:29" ht="18" customHeight="1" thickBot="1">
      <c r="A185" s="319"/>
      <c r="B185" s="320"/>
      <c r="C185" s="321"/>
      <c r="D185" s="340"/>
      <c r="E185" s="295"/>
      <c r="F185" s="304"/>
      <c r="G185" s="315"/>
      <c r="H185" s="295"/>
      <c r="I185" s="295"/>
      <c r="J185" s="295"/>
      <c r="K185" s="304"/>
      <c r="L185" s="305">
        <f>SUM(L184:O184)</f>
        <v>212</v>
      </c>
      <c r="M185" s="306"/>
      <c r="N185" s="306"/>
      <c r="O185" s="307"/>
      <c r="P185" s="305">
        <f>SUM(P184:S184)</f>
        <v>283</v>
      </c>
      <c r="Q185" s="306"/>
      <c r="R185" s="306"/>
      <c r="S185" s="307"/>
      <c r="T185" s="305">
        <f>SUM(T184:W184)</f>
        <v>210</v>
      </c>
      <c r="U185" s="306"/>
      <c r="V185" s="306"/>
      <c r="W185" s="307"/>
      <c r="X185" s="305">
        <f>SUM(X184:AA184)</f>
        <v>120</v>
      </c>
      <c r="Y185" s="306"/>
      <c r="Z185" s="306"/>
      <c r="AA185" s="307"/>
      <c r="AC185" s="61"/>
    </row>
    <row r="186" spans="1:29" ht="18" customHeight="1">
      <c r="A186" s="319"/>
      <c r="B186" s="320"/>
      <c r="C186" s="321"/>
      <c r="D186" s="330" t="s">
        <v>23</v>
      </c>
      <c r="E186" s="331"/>
      <c r="F186" s="332"/>
      <c r="G186" s="288" t="s">
        <v>24</v>
      </c>
      <c r="H186" s="289"/>
      <c r="I186" s="289"/>
      <c r="J186" s="289"/>
      <c r="K186" s="290"/>
      <c r="L186" s="279">
        <v>2</v>
      </c>
      <c r="M186" s="280"/>
      <c r="N186" s="280"/>
      <c r="O186" s="281"/>
      <c r="P186" s="279">
        <v>2</v>
      </c>
      <c r="Q186" s="280"/>
      <c r="R186" s="280"/>
      <c r="S186" s="281"/>
      <c r="T186" s="279">
        <v>2</v>
      </c>
      <c r="U186" s="280"/>
      <c r="V186" s="280"/>
      <c r="W186" s="281"/>
      <c r="X186" s="279">
        <v>0</v>
      </c>
      <c r="Y186" s="280"/>
      <c r="Z186" s="280"/>
      <c r="AA186" s="281"/>
      <c r="AC186" s="61"/>
    </row>
    <row r="187" spans="1:29" ht="18" customHeight="1">
      <c r="A187" s="319"/>
      <c r="B187" s="320"/>
      <c r="C187" s="321"/>
      <c r="D187" s="333"/>
      <c r="E187" s="334"/>
      <c r="F187" s="335"/>
      <c r="G187" s="282" t="s">
        <v>25</v>
      </c>
      <c r="H187" s="283"/>
      <c r="I187" s="283"/>
      <c r="J187" s="283"/>
      <c r="K187" s="284"/>
      <c r="L187" s="285">
        <v>10</v>
      </c>
      <c r="M187" s="286"/>
      <c r="N187" s="286"/>
      <c r="O187" s="287"/>
      <c r="P187" s="285">
        <v>11</v>
      </c>
      <c r="Q187" s="286"/>
      <c r="R187" s="286"/>
      <c r="S187" s="287"/>
      <c r="T187" s="285">
        <v>9</v>
      </c>
      <c r="U187" s="286"/>
      <c r="V187" s="286"/>
      <c r="W187" s="287"/>
      <c r="X187" s="285">
        <v>4</v>
      </c>
      <c r="Y187" s="286"/>
      <c r="Z187" s="286"/>
      <c r="AA187" s="287"/>
      <c r="AC187" s="61"/>
    </row>
    <row r="188" spans="1:29" ht="18" customHeight="1" thickBot="1">
      <c r="A188" s="319"/>
      <c r="B188" s="320"/>
      <c r="C188" s="321"/>
      <c r="D188" s="336"/>
      <c r="E188" s="337"/>
      <c r="F188" s="338"/>
      <c r="G188" s="282" t="s">
        <v>40</v>
      </c>
      <c r="H188" s="283"/>
      <c r="I188" s="283"/>
      <c r="J188" s="283"/>
      <c r="K188" s="284"/>
      <c r="L188" s="291">
        <v>30</v>
      </c>
      <c r="M188" s="292"/>
      <c r="N188" s="292"/>
      <c r="O188" s="293"/>
      <c r="P188" s="291">
        <v>30</v>
      </c>
      <c r="Q188" s="292"/>
      <c r="R188" s="292"/>
      <c r="S188" s="293"/>
      <c r="T188" s="291">
        <v>30</v>
      </c>
      <c r="U188" s="292"/>
      <c r="V188" s="292"/>
      <c r="W188" s="293"/>
      <c r="X188" s="291">
        <v>30</v>
      </c>
      <c r="Y188" s="292"/>
      <c r="Z188" s="292"/>
      <c r="AA188" s="293"/>
      <c r="AC188" s="61"/>
    </row>
    <row r="189" spans="1:27" ht="18" customHeight="1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63"/>
      <c r="P189" s="12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63"/>
    </row>
    <row r="190" spans="1:27" ht="18" customHeight="1">
      <c r="A190" s="64" t="s">
        <v>68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120"/>
      <c r="Q190" s="89" t="s">
        <v>192</v>
      </c>
      <c r="R190" s="121"/>
      <c r="S190" s="15"/>
      <c r="T190" s="15"/>
      <c r="U190" s="15"/>
      <c r="V190" s="15"/>
      <c r="W190" s="15"/>
      <c r="X190" s="129"/>
      <c r="Y190" s="10"/>
      <c r="Z190" s="15"/>
      <c r="AA190" s="66"/>
    </row>
    <row r="191" spans="1:27" ht="18" customHeight="1">
      <c r="A191" s="105" t="s">
        <v>17</v>
      </c>
      <c r="B191" s="106" t="s">
        <v>109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66"/>
      <c r="P191" s="130"/>
      <c r="Q191" s="122" t="s">
        <v>26</v>
      </c>
      <c r="R191" s="121"/>
      <c r="S191" s="67"/>
      <c r="T191" s="67"/>
      <c r="U191" s="67"/>
      <c r="V191" s="67"/>
      <c r="W191" s="67"/>
      <c r="X191" s="67"/>
      <c r="Y191" s="67"/>
      <c r="Z191" s="67"/>
      <c r="AA191" s="68"/>
    </row>
    <row r="192" spans="1:27" ht="18" customHeight="1">
      <c r="A192" s="105" t="s">
        <v>18</v>
      </c>
      <c r="B192" s="109" t="s">
        <v>147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66"/>
      <c r="P192" s="130"/>
      <c r="Q192" s="24" t="s">
        <v>13</v>
      </c>
      <c r="R192" s="131" t="s">
        <v>110</v>
      </c>
      <c r="S192" s="67"/>
      <c r="T192" s="67"/>
      <c r="U192" s="67"/>
      <c r="V192" s="67"/>
      <c r="W192" s="67"/>
      <c r="X192" s="67"/>
      <c r="Y192" s="67"/>
      <c r="Z192" s="67"/>
      <c r="AA192" s="68"/>
    </row>
    <row r="193" spans="1:27" ht="18" customHeight="1">
      <c r="A193" s="196" t="s">
        <v>19</v>
      </c>
      <c r="B193" s="11" t="s">
        <v>169</v>
      </c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130"/>
      <c r="Q193" s="24" t="s">
        <v>14</v>
      </c>
      <c r="R193" s="131" t="s">
        <v>111</v>
      </c>
      <c r="S193" s="67"/>
      <c r="T193" s="67"/>
      <c r="U193" s="1"/>
      <c r="V193" s="67"/>
      <c r="W193" s="67"/>
      <c r="X193" s="67"/>
      <c r="Y193" s="67"/>
      <c r="Z193" s="67"/>
      <c r="AA193" s="68"/>
    </row>
    <row r="194" spans="1:27" ht="18" customHeight="1">
      <c r="A194" s="108" t="s">
        <v>20</v>
      </c>
      <c r="B194" s="11" t="s">
        <v>182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65"/>
      <c r="P194" s="130"/>
      <c r="Q194" s="24" t="s">
        <v>15</v>
      </c>
      <c r="R194" s="131" t="s">
        <v>112</v>
      </c>
      <c r="S194" s="67"/>
      <c r="T194" s="67"/>
      <c r="U194" s="67"/>
      <c r="V194" s="67"/>
      <c r="W194" s="67"/>
      <c r="X194" s="67"/>
      <c r="Y194" s="67"/>
      <c r="Z194" s="67"/>
      <c r="AA194" s="68"/>
    </row>
    <row r="195" spans="1:27" ht="18" customHeight="1">
      <c r="A195" s="134" t="s">
        <v>21</v>
      </c>
      <c r="B195" s="107" t="s">
        <v>188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65"/>
      <c r="P195" s="130"/>
      <c r="Q195" s="24" t="s">
        <v>65</v>
      </c>
      <c r="R195" s="131" t="s">
        <v>113</v>
      </c>
      <c r="S195" s="67"/>
      <c r="T195" s="67"/>
      <c r="U195" s="67"/>
      <c r="V195" s="67"/>
      <c r="W195" s="67"/>
      <c r="X195" s="67"/>
      <c r="Y195" s="67"/>
      <c r="Z195" s="67"/>
      <c r="AA195" s="68"/>
    </row>
    <row r="196" spans="1:27" ht="18" customHeight="1">
      <c r="A196" s="134"/>
      <c r="B196" s="13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65"/>
      <c r="P196" s="130"/>
      <c r="Q196" s="24" t="s">
        <v>27</v>
      </c>
      <c r="R196" s="131" t="s">
        <v>114</v>
      </c>
      <c r="S196" s="67"/>
      <c r="T196" s="67"/>
      <c r="U196" s="67"/>
      <c r="V196" s="1"/>
      <c r="W196" s="1"/>
      <c r="X196" s="1"/>
      <c r="Y196" s="1"/>
      <c r="Z196" s="67"/>
      <c r="AA196" s="68"/>
    </row>
    <row r="197" spans="1:27" ht="18" customHeight="1">
      <c r="A197" s="134"/>
      <c r="B197" s="135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65"/>
      <c r="P197" s="130"/>
      <c r="Q197" s="24" t="s">
        <v>115</v>
      </c>
      <c r="R197" s="131" t="s">
        <v>116</v>
      </c>
      <c r="S197" s="67"/>
      <c r="T197" s="67"/>
      <c r="U197" s="67"/>
      <c r="V197" s="67"/>
      <c r="W197" s="67"/>
      <c r="X197" s="67"/>
      <c r="Y197" s="67"/>
      <c r="Z197" s="67"/>
      <c r="AA197" s="68"/>
    </row>
    <row r="198" spans="1:27" ht="18" customHeight="1">
      <c r="A198" s="134"/>
      <c r="B198" s="122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65"/>
      <c r="P198" s="130"/>
      <c r="Q198" s="191"/>
      <c r="R198" s="16" t="s">
        <v>117</v>
      </c>
      <c r="S198" s="24" t="s">
        <v>118</v>
      </c>
      <c r="T198" s="67"/>
      <c r="U198" s="67"/>
      <c r="V198" s="67"/>
      <c r="W198" s="67"/>
      <c r="X198" s="67"/>
      <c r="Y198" s="67"/>
      <c r="Z198" s="67"/>
      <c r="AA198" s="68"/>
    </row>
    <row r="199" spans="1:27" ht="18" customHeight="1" thickBot="1">
      <c r="A199" s="74"/>
      <c r="B199" s="75"/>
      <c r="C199" s="75"/>
      <c r="D199" s="75"/>
      <c r="E199" s="76"/>
      <c r="F199" s="76"/>
      <c r="G199" s="76"/>
      <c r="H199" s="76"/>
      <c r="I199" s="76"/>
      <c r="J199" s="76"/>
      <c r="K199" s="75"/>
      <c r="L199" s="75"/>
      <c r="M199" s="75"/>
      <c r="N199" s="75"/>
      <c r="O199" s="77"/>
      <c r="P199" s="276" t="s">
        <v>35</v>
      </c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8"/>
    </row>
    <row r="200" ht="18" customHeight="1">
      <c r="B200" s="110"/>
    </row>
  </sheetData>
  <sheetProtection/>
  <mergeCells count="536">
    <mergeCell ref="A75:C82"/>
    <mergeCell ref="A98:C98"/>
    <mergeCell ref="A95:C95"/>
    <mergeCell ref="G184:G185"/>
    <mergeCell ref="H184:H185"/>
    <mergeCell ref="G187:K187"/>
    <mergeCell ref="A101:C101"/>
    <mergeCell ref="A105:A109"/>
    <mergeCell ref="B105:C109"/>
    <mergeCell ref="L180:O180"/>
    <mergeCell ref="T187:W187"/>
    <mergeCell ref="X187:AA187"/>
    <mergeCell ref="B68:C68"/>
    <mergeCell ref="B69:C69"/>
    <mergeCell ref="B116:C116"/>
    <mergeCell ref="B125:C125"/>
    <mergeCell ref="B72:C72"/>
    <mergeCell ref="L187:O187"/>
    <mergeCell ref="P187:S187"/>
    <mergeCell ref="Z182:Z183"/>
    <mergeCell ref="D184:D185"/>
    <mergeCell ref="E184:E185"/>
    <mergeCell ref="T188:W188"/>
    <mergeCell ref="X188:AA188"/>
    <mergeCell ref="K184:K185"/>
    <mergeCell ref="L185:O185"/>
    <mergeCell ref="P185:S185"/>
    <mergeCell ref="T185:W185"/>
    <mergeCell ref="G188:K188"/>
    <mergeCell ref="X185:AA185"/>
    <mergeCell ref="G186:K186"/>
    <mergeCell ref="L188:O188"/>
    <mergeCell ref="P199:AA199"/>
    <mergeCell ref="B19:C19"/>
    <mergeCell ref="B20:C20"/>
    <mergeCell ref="B21:C21"/>
    <mergeCell ref="B66:C66"/>
    <mergeCell ref="B67:C67"/>
    <mergeCell ref="X186:AA186"/>
    <mergeCell ref="T186:W186"/>
    <mergeCell ref="D186:F188"/>
    <mergeCell ref="T182:T183"/>
    <mergeCell ref="J184:J185"/>
    <mergeCell ref="I184:I185"/>
    <mergeCell ref="V182:V183"/>
    <mergeCell ref="I181:I183"/>
    <mergeCell ref="J181:J183"/>
    <mergeCell ref="K181:K183"/>
    <mergeCell ref="U182:U183"/>
    <mergeCell ref="R182:R183"/>
    <mergeCell ref="X182:X183"/>
    <mergeCell ref="Y182:Y183"/>
    <mergeCell ref="L181:O181"/>
    <mergeCell ref="P181:S181"/>
    <mergeCell ref="T181:W181"/>
    <mergeCell ref="X181:AA181"/>
    <mergeCell ref="L182:L183"/>
    <mergeCell ref="N182:N183"/>
    <mergeCell ref="P182:P183"/>
    <mergeCell ref="Q182:Q183"/>
    <mergeCell ref="A181:C188"/>
    <mergeCell ref="D181:D183"/>
    <mergeCell ref="E181:E183"/>
    <mergeCell ref="F181:F183"/>
    <mergeCell ref="G181:G183"/>
    <mergeCell ref="M182:M183"/>
    <mergeCell ref="H181:H183"/>
    <mergeCell ref="P188:S188"/>
    <mergeCell ref="F184:F185"/>
    <mergeCell ref="P180:S180"/>
    <mergeCell ref="L186:O186"/>
    <mergeCell ref="P186:S186"/>
    <mergeCell ref="T180:W180"/>
    <mergeCell ref="X180:AA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B178:C178"/>
    <mergeCell ref="B179:C180"/>
    <mergeCell ref="B172:C172"/>
    <mergeCell ref="B173:C173"/>
    <mergeCell ref="B174:C174"/>
    <mergeCell ref="B175:C175"/>
    <mergeCell ref="B176:C176"/>
    <mergeCell ref="B177:C177"/>
    <mergeCell ref="X168:X169"/>
    <mergeCell ref="Y168:Y169"/>
    <mergeCell ref="Z168:Z169"/>
    <mergeCell ref="B170:K170"/>
    <mergeCell ref="L170:AA170"/>
    <mergeCell ref="V168:V169"/>
    <mergeCell ref="B171:C171"/>
    <mergeCell ref="L167:AA167"/>
    <mergeCell ref="L168:L169"/>
    <mergeCell ref="M168:M169"/>
    <mergeCell ref="N168:N169"/>
    <mergeCell ref="P168:P169"/>
    <mergeCell ref="Q168:Q169"/>
    <mergeCell ref="R168:R169"/>
    <mergeCell ref="T168:T169"/>
    <mergeCell ref="U168:U169"/>
    <mergeCell ref="L165:AA165"/>
    <mergeCell ref="G166:G169"/>
    <mergeCell ref="H166:K166"/>
    <mergeCell ref="L166:O166"/>
    <mergeCell ref="P166:S166"/>
    <mergeCell ref="T166:W166"/>
    <mergeCell ref="X166:AA166"/>
    <mergeCell ref="H167:H169"/>
    <mergeCell ref="I167:I169"/>
    <mergeCell ref="J167:J169"/>
    <mergeCell ref="A161:C161"/>
    <mergeCell ref="T161:AA161"/>
    <mergeCell ref="A165:A169"/>
    <mergeCell ref="B165:C169"/>
    <mergeCell ref="D165:F166"/>
    <mergeCell ref="G165:K165"/>
    <mergeCell ref="D167:D169"/>
    <mergeCell ref="E167:E169"/>
    <mergeCell ref="F167:F169"/>
    <mergeCell ref="K167:K169"/>
    <mergeCell ref="T163:AA163"/>
    <mergeCell ref="A164:AA164"/>
    <mergeCell ref="A157:C157"/>
    <mergeCell ref="T157:AA157"/>
    <mergeCell ref="A158:C158"/>
    <mergeCell ref="T158:AA158"/>
    <mergeCell ref="A159:C159"/>
    <mergeCell ref="T159:AA159"/>
    <mergeCell ref="A160:C160"/>
    <mergeCell ref="T160:AA160"/>
    <mergeCell ref="D154:S156"/>
    <mergeCell ref="T154:AA154"/>
    <mergeCell ref="A155:C155"/>
    <mergeCell ref="T155:AA155"/>
    <mergeCell ref="A156:C156"/>
    <mergeCell ref="T156:AA156"/>
    <mergeCell ref="D1:S3"/>
    <mergeCell ref="T1:AA1"/>
    <mergeCell ref="A2:C2"/>
    <mergeCell ref="T2:AA2"/>
    <mergeCell ref="A3:C3"/>
    <mergeCell ref="T3:AA3"/>
    <mergeCell ref="A6:C6"/>
    <mergeCell ref="T6:AA6"/>
    <mergeCell ref="A7:C7"/>
    <mergeCell ref="T7:AA7"/>
    <mergeCell ref="A4:C4"/>
    <mergeCell ref="T4:AA4"/>
    <mergeCell ref="A5:C5"/>
    <mergeCell ref="T5:AA5"/>
    <mergeCell ref="T13:W13"/>
    <mergeCell ref="A12:A16"/>
    <mergeCell ref="B12:C16"/>
    <mergeCell ref="T10:AA10"/>
    <mergeCell ref="A11:AA11"/>
    <mergeCell ref="Y15:Y16"/>
    <mergeCell ref="Z15:Z16"/>
    <mergeCell ref="K14:K16"/>
    <mergeCell ref="D14:D16"/>
    <mergeCell ref="E14:E16"/>
    <mergeCell ref="A8:C8"/>
    <mergeCell ref="T8:AA8"/>
    <mergeCell ref="L12:AA12"/>
    <mergeCell ref="G13:G16"/>
    <mergeCell ref="H13:K13"/>
    <mergeCell ref="L13:O13"/>
    <mergeCell ref="P13:S13"/>
    <mergeCell ref="D12:F13"/>
    <mergeCell ref="G12:K12"/>
    <mergeCell ref="X13:AA13"/>
    <mergeCell ref="V15:V16"/>
    <mergeCell ref="T15:T16"/>
    <mergeCell ref="L14:AA14"/>
    <mergeCell ref="L15:L16"/>
    <mergeCell ref="X15:X16"/>
    <mergeCell ref="N15:N16"/>
    <mergeCell ref="P15:P16"/>
    <mergeCell ref="Q15:Q16"/>
    <mergeCell ref="R15:R16"/>
    <mergeCell ref="B26:C27"/>
    <mergeCell ref="D26:D27"/>
    <mergeCell ref="E26:E27"/>
    <mergeCell ref="F26:F27"/>
    <mergeCell ref="B25:C25"/>
    <mergeCell ref="U15:U16"/>
    <mergeCell ref="F14:F16"/>
    <mergeCell ref="H14:H16"/>
    <mergeCell ref="I14:I16"/>
    <mergeCell ref="J14:J16"/>
    <mergeCell ref="B18:C18"/>
    <mergeCell ref="B17:K17"/>
    <mergeCell ref="L17:AA17"/>
    <mergeCell ref="M15:M16"/>
    <mergeCell ref="K26:K27"/>
    <mergeCell ref="L27:O27"/>
    <mergeCell ref="P27:S27"/>
    <mergeCell ref="T27:W27"/>
    <mergeCell ref="G26:G27"/>
    <mergeCell ref="H26:H27"/>
    <mergeCell ref="I26:I27"/>
    <mergeCell ref="J26:J27"/>
    <mergeCell ref="X27:AA27"/>
    <mergeCell ref="A28:C35"/>
    <mergeCell ref="D28:D30"/>
    <mergeCell ref="E28:E30"/>
    <mergeCell ref="F28:F30"/>
    <mergeCell ref="G28:G30"/>
    <mergeCell ref="H28:H30"/>
    <mergeCell ref="I28:I30"/>
    <mergeCell ref="L28:O28"/>
    <mergeCell ref="P28:S28"/>
    <mergeCell ref="T28:W28"/>
    <mergeCell ref="X28:AA28"/>
    <mergeCell ref="T29:T30"/>
    <mergeCell ref="U29:U30"/>
    <mergeCell ref="Y29:Y30"/>
    <mergeCell ref="Z29:Z30"/>
    <mergeCell ref="V29:V30"/>
    <mergeCell ref="X29:X30"/>
    <mergeCell ref="D31:D32"/>
    <mergeCell ref="E31:E32"/>
    <mergeCell ref="F31:F32"/>
    <mergeCell ref="G31:G32"/>
    <mergeCell ref="Q29:Q30"/>
    <mergeCell ref="R29:R30"/>
    <mergeCell ref="J31:J32"/>
    <mergeCell ref="K31:K32"/>
    <mergeCell ref="L29:L30"/>
    <mergeCell ref="M29:M30"/>
    <mergeCell ref="N29:N30"/>
    <mergeCell ref="P29:P30"/>
    <mergeCell ref="H31:H32"/>
    <mergeCell ref="I31:I32"/>
    <mergeCell ref="L32:O32"/>
    <mergeCell ref="P32:S32"/>
    <mergeCell ref="J28:J30"/>
    <mergeCell ref="K28:K30"/>
    <mergeCell ref="T33:W33"/>
    <mergeCell ref="X33:AA33"/>
    <mergeCell ref="T32:W32"/>
    <mergeCell ref="X32:AA32"/>
    <mergeCell ref="D33:F35"/>
    <mergeCell ref="G33:K33"/>
    <mergeCell ref="L33:O33"/>
    <mergeCell ref="P33:S33"/>
    <mergeCell ref="G34:K34"/>
    <mergeCell ref="L34:O34"/>
    <mergeCell ref="T57:AA57"/>
    <mergeCell ref="T55:AA55"/>
    <mergeCell ref="P34:S34"/>
    <mergeCell ref="P47:AA47"/>
    <mergeCell ref="D48:S50"/>
    <mergeCell ref="T48:AA48"/>
    <mergeCell ref="X34:AA34"/>
    <mergeCell ref="G35:K35"/>
    <mergeCell ref="L35:O35"/>
    <mergeCell ref="P35:S35"/>
    <mergeCell ref="A55:C55"/>
    <mergeCell ref="T34:W34"/>
    <mergeCell ref="A49:C49"/>
    <mergeCell ref="T49:AA49"/>
    <mergeCell ref="A50:C50"/>
    <mergeCell ref="T50:AA50"/>
    <mergeCell ref="T35:W35"/>
    <mergeCell ref="X35:AA35"/>
    <mergeCell ref="X60:AA60"/>
    <mergeCell ref="A58:AA58"/>
    <mergeCell ref="A51:C51"/>
    <mergeCell ref="T51:AA51"/>
    <mergeCell ref="A52:C52"/>
    <mergeCell ref="T52:AA52"/>
    <mergeCell ref="A53:C53"/>
    <mergeCell ref="T53:AA53"/>
    <mergeCell ref="A54:C54"/>
    <mergeCell ref="T54:AA54"/>
    <mergeCell ref="H60:K60"/>
    <mergeCell ref="L60:O60"/>
    <mergeCell ref="P60:S60"/>
    <mergeCell ref="T60:W60"/>
    <mergeCell ref="U62:U63"/>
    <mergeCell ref="T62:T63"/>
    <mergeCell ref="A59:A63"/>
    <mergeCell ref="B59:C63"/>
    <mergeCell ref="I61:I63"/>
    <mergeCell ref="J61:J63"/>
    <mergeCell ref="K61:K63"/>
    <mergeCell ref="Q62:Q63"/>
    <mergeCell ref="M62:M63"/>
    <mergeCell ref="N62:N63"/>
    <mergeCell ref="P62:P63"/>
    <mergeCell ref="D61:D63"/>
    <mergeCell ref="H61:H63"/>
    <mergeCell ref="D59:F60"/>
    <mergeCell ref="G59:K59"/>
    <mergeCell ref="L61:AA61"/>
    <mergeCell ref="L62:L63"/>
    <mergeCell ref="X62:X63"/>
    <mergeCell ref="Y62:Y63"/>
    <mergeCell ref="Z62:Z63"/>
    <mergeCell ref="L59:AA59"/>
    <mergeCell ref="G60:G63"/>
    <mergeCell ref="V62:V63"/>
    <mergeCell ref="R62:R63"/>
    <mergeCell ref="D73:D74"/>
    <mergeCell ref="E73:E74"/>
    <mergeCell ref="F73:F74"/>
    <mergeCell ref="G73:G74"/>
    <mergeCell ref="H73:H74"/>
    <mergeCell ref="I73:I74"/>
    <mergeCell ref="E61:E63"/>
    <mergeCell ref="F61:F63"/>
    <mergeCell ref="J73:J74"/>
    <mergeCell ref="L74:O74"/>
    <mergeCell ref="K73:K74"/>
    <mergeCell ref="B65:C65"/>
    <mergeCell ref="B70:C70"/>
    <mergeCell ref="C64:K64"/>
    <mergeCell ref="L64:AA64"/>
    <mergeCell ref="T74:W74"/>
    <mergeCell ref="P74:S74"/>
    <mergeCell ref="B73:C74"/>
    <mergeCell ref="D75:D77"/>
    <mergeCell ref="E75:E77"/>
    <mergeCell ref="F75:F77"/>
    <mergeCell ref="D80:F82"/>
    <mergeCell ref="F78:F79"/>
    <mergeCell ref="D78:D79"/>
    <mergeCell ref="E78:E79"/>
    <mergeCell ref="G75:G77"/>
    <mergeCell ref="I75:I77"/>
    <mergeCell ref="H75:H77"/>
    <mergeCell ref="I78:I79"/>
    <mergeCell ref="G78:G79"/>
    <mergeCell ref="H78:H79"/>
    <mergeCell ref="J78:J79"/>
    <mergeCell ref="T79:W79"/>
    <mergeCell ref="T76:T77"/>
    <mergeCell ref="M76:M77"/>
    <mergeCell ref="N76:N77"/>
    <mergeCell ref="P76:P77"/>
    <mergeCell ref="Q76:Q77"/>
    <mergeCell ref="J75:J77"/>
    <mergeCell ref="K75:K77"/>
    <mergeCell ref="P75:S75"/>
    <mergeCell ref="L75:O75"/>
    <mergeCell ref="U76:U77"/>
    <mergeCell ref="V76:V77"/>
    <mergeCell ref="L76:L77"/>
    <mergeCell ref="K78:K79"/>
    <mergeCell ref="L79:O79"/>
    <mergeCell ref="T75:W75"/>
    <mergeCell ref="R76:R77"/>
    <mergeCell ref="X76:X77"/>
    <mergeCell ref="X74:AA74"/>
    <mergeCell ref="X75:AA75"/>
    <mergeCell ref="X79:AA79"/>
    <mergeCell ref="Y76:Y77"/>
    <mergeCell ref="Z76:Z77"/>
    <mergeCell ref="P80:S80"/>
    <mergeCell ref="T80:W80"/>
    <mergeCell ref="P79:S79"/>
    <mergeCell ref="X80:AA80"/>
    <mergeCell ref="G81:K81"/>
    <mergeCell ref="L81:O81"/>
    <mergeCell ref="P81:S81"/>
    <mergeCell ref="T81:W81"/>
    <mergeCell ref="X81:AA81"/>
    <mergeCell ref="L80:O80"/>
    <mergeCell ref="G80:K80"/>
    <mergeCell ref="T100:AA100"/>
    <mergeCell ref="T95:AA95"/>
    <mergeCell ref="P82:S82"/>
    <mergeCell ref="T82:W82"/>
    <mergeCell ref="X82:AA82"/>
    <mergeCell ref="P93:AA93"/>
    <mergeCell ref="G82:K82"/>
    <mergeCell ref="T98:AA98"/>
    <mergeCell ref="T99:AA99"/>
    <mergeCell ref="G105:K105"/>
    <mergeCell ref="D94:S96"/>
    <mergeCell ref="T94:AA94"/>
    <mergeCell ref="A96:C96"/>
    <mergeCell ref="T96:AA96"/>
    <mergeCell ref="A97:C97"/>
    <mergeCell ref="T97:AA97"/>
    <mergeCell ref="A99:C99"/>
    <mergeCell ref="A100:C100"/>
    <mergeCell ref="X106:AA106"/>
    <mergeCell ref="L82:O82"/>
    <mergeCell ref="Q108:Q109"/>
    <mergeCell ref="R108:R109"/>
    <mergeCell ref="T103:AA103"/>
    <mergeCell ref="A104:AA104"/>
    <mergeCell ref="J107:J109"/>
    <mergeCell ref="K107:K109"/>
    <mergeCell ref="H106:K106"/>
    <mergeCell ref="D105:F106"/>
    <mergeCell ref="L108:L109"/>
    <mergeCell ref="D107:D109"/>
    <mergeCell ref="T101:AA101"/>
    <mergeCell ref="L105:AA105"/>
    <mergeCell ref="T106:W106"/>
    <mergeCell ref="V108:V109"/>
    <mergeCell ref="X108:X109"/>
    <mergeCell ref="L106:O106"/>
    <mergeCell ref="P106:S106"/>
    <mergeCell ref="P108:P109"/>
    <mergeCell ref="B111:C111"/>
    <mergeCell ref="L107:AA107"/>
    <mergeCell ref="F107:F109"/>
    <mergeCell ref="H107:H109"/>
    <mergeCell ref="I107:I109"/>
    <mergeCell ref="G106:G109"/>
    <mergeCell ref="B110:K110"/>
    <mergeCell ref="L110:AA110"/>
    <mergeCell ref="M108:M109"/>
    <mergeCell ref="N108:N109"/>
    <mergeCell ref="G133:G134"/>
    <mergeCell ref="B133:C134"/>
    <mergeCell ref="D127:D128"/>
    <mergeCell ref="F127:F128"/>
    <mergeCell ref="G127:G128"/>
    <mergeCell ref="Z108:Z109"/>
    <mergeCell ref="Y108:Y109"/>
    <mergeCell ref="T108:T109"/>
    <mergeCell ref="U108:U109"/>
    <mergeCell ref="E107:E109"/>
    <mergeCell ref="D133:D134"/>
    <mergeCell ref="E133:E134"/>
    <mergeCell ref="F133:F134"/>
    <mergeCell ref="B121:C121"/>
    <mergeCell ref="B129:C129"/>
    <mergeCell ref="B130:C130"/>
    <mergeCell ref="B131:C131"/>
    <mergeCell ref="B132:C132"/>
    <mergeCell ref="X134:AA134"/>
    <mergeCell ref="J133:J134"/>
    <mergeCell ref="K133:K134"/>
    <mergeCell ref="L134:O134"/>
    <mergeCell ref="P134:S134"/>
    <mergeCell ref="H135:H137"/>
    <mergeCell ref="T134:W134"/>
    <mergeCell ref="H133:H134"/>
    <mergeCell ref="I133:I134"/>
    <mergeCell ref="H138:H139"/>
    <mergeCell ref="A135:C142"/>
    <mergeCell ref="D135:D137"/>
    <mergeCell ref="E135:E137"/>
    <mergeCell ref="F135:F137"/>
    <mergeCell ref="D140:F142"/>
    <mergeCell ref="D138:D139"/>
    <mergeCell ref="E138:E139"/>
    <mergeCell ref="F138:F139"/>
    <mergeCell ref="I135:I137"/>
    <mergeCell ref="J135:J137"/>
    <mergeCell ref="K135:K137"/>
    <mergeCell ref="P135:S135"/>
    <mergeCell ref="L135:O135"/>
    <mergeCell ref="P136:P137"/>
    <mergeCell ref="Q136:Q137"/>
    <mergeCell ref="R136:R137"/>
    <mergeCell ref="X139:AA139"/>
    <mergeCell ref="U136:U137"/>
    <mergeCell ref="X136:X137"/>
    <mergeCell ref="Y136:Y137"/>
    <mergeCell ref="X135:AA135"/>
    <mergeCell ref="L136:L137"/>
    <mergeCell ref="M136:M137"/>
    <mergeCell ref="N136:N137"/>
    <mergeCell ref="Z136:Z137"/>
    <mergeCell ref="T135:W135"/>
    <mergeCell ref="I138:I139"/>
    <mergeCell ref="V136:V137"/>
    <mergeCell ref="G135:G137"/>
    <mergeCell ref="T136:T137"/>
    <mergeCell ref="K138:K139"/>
    <mergeCell ref="L139:O139"/>
    <mergeCell ref="P139:S139"/>
    <mergeCell ref="J138:J139"/>
    <mergeCell ref="T139:W139"/>
    <mergeCell ref="G138:G139"/>
    <mergeCell ref="P142:S142"/>
    <mergeCell ref="T142:W142"/>
    <mergeCell ref="X142:AA142"/>
    <mergeCell ref="L140:O140"/>
    <mergeCell ref="P140:S140"/>
    <mergeCell ref="T140:W140"/>
    <mergeCell ref="P153:AA153"/>
    <mergeCell ref="X140:AA140"/>
    <mergeCell ref="G141:K141"/>
    <mergeCell ref="L141:O141"/>
    <mergeCell ref="P141:S141"/>
    <mergeCell ref="G140:K140"/>
    <mergeCell ref="G142:K142"/>
    <mergeCell ref="T141:W141"/>
    <mergeCell ref="X141:AA141"/>
    <mergeCell ref="L142:O142"/>
    <mergeCell ref="T118:T120"/>
    <mergeCell ref="Z118:Z120"/>
    <mergeCell ref="A113:A115"/>
    <mergeCell ref="E113:E115"/>
    <mergeCell ref="F113:F115"/>
    <mergeCell ref="G113:G115"/>
    <mergeCell ref="I113:I115"/>
    <mergeCell ref="J113:J115"/>
    <mergeCell ref="K113:K115"/>
    <mergeCell ref="P113:P115"/>
    <mergeCell ref="G123:G124"/>
    <mergeCell ref="F123:F124"/>
    <mergeCell ref="H118:H120"/>
    <mergeCell ref="G118:G120"/>
    <mergeCell ref="F118:F120"/>
    <mergeCell ref="H113:H115"/>
    <mergeCell ref="V123:V124"/>
    <mergeCell ref="J123:J124"/>
    <mergeCell ref="K123:K124"/>
    <mergeCell ref="I123:I124"/>
    <mergeCell ref="J127:J128"/>
    <mergeCell ref="K127:K128"/>
    <mergeCell ref="T127:T128"/>
    <mergeCell ref="H127:H128"/>
    <mergeCell ref="I127:I128"/>
    <mergeCell ref="A118:A120"/>
    <mergeCell ref="A123:A124"/>
    <mergeCell ref="A127:A128"/>
    <mergeCell ref="E123:E124"/>
    <mergeCell ref="E127:E128"/>
    <mergeCell ref="E118:E120"/>
    <mergeCell ref="D118:D120"/>
    <mergeCell ref="H123:H12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48" r:id="rId2"/>
  <rowBreaks count="3" manualBreakCount="3">
    <brk id="47" max="26" man="1"/>
    <brk id="93" max="26" man="1"/>
    <brk id="153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4.875" style="93" customWidth="1"/>
    <col min="2" max="2" width="81.625" style="93" customWidth="1"/>
    <col min="3" max="3" width="10.625" style="103" customWidth="1"/>
    <col min="4" max="6" width="9.125" style="103" customWidth="1"/>
    <col min="7" max="7" width="14.75390625" style="117" customWidth="1"/>
    <col min="8" max="16384" width="9.125" style="93" customWidth="1"/>
  </cols>
  <sheetData>
    <row r="1" spans="1:7" ht="15.75">
      <c r="A1" s="91"/>
      <c r="B1" s="92" t="s">
        <v>93</v>
      </c>
      <c r="C1" s="452" t="s">
        <v>48</v>
      </c>
      <c r="D1" s="452"/>
      <c r="E1" s="452"/>
      <c r="F1" s="452"/>
      <c r="G1" s="452"/>
    </row>
    <row r="2" spans="1:7" ht="14.25">
      <c r="A2" s="91"/>
      <c r="B2" s="92" t="s">
        <v>94</v>
      </c>
      <c r="C2" s="7" t="s">
        <v>47</v>
      </c>
      <c r="D2" s="91"/>
      <c r="E2" s="94"/>
      <c r="F2" s="94"/>
      <c r="G2" s="116"/>
    </row>
    <row r="3" spans="1:7" ht="15.75">
      <c r="A3" s="91"/>
      <c r="B3" s="92" t="s">
        <v>95</v>
      </c>
      <c r="C3" s="90" t="s">
        <v>121</v>
      </c>
      <c r="D3" s="91"/>
      <c r="E3" s="94"/>
      <c r="F3" s="94"/>
      <c r="G3" s="116"/>
    </row>
    <row r="4" spans="1:10" ht="15.75">
      <c r="A4" s="91"/>
      <c r="B4" s="92"/>
      <c r="C4" s="90" t="s">
        <v>122</v>
      </c>
      <c r="D4" s="91"/>
      <c r="E4" s="94"/>
      <c r="F4" s="94"/>
      <c r="G4" s="116"/>
      <c r="J4" s="7"/>
    </row>
    <row r="5" spans="1:14" ht="14.25">
      <c r="A5" s="91"/>
      <c r="B5" s="92" t="s">
        <v>96</v>
      </c>
      <c r="C5" s="7" t="s">
        <v>45</v>
      </c>
      <c r="D5" s="91"/>
      <c r="E5" s="94"/>
      <c r="F5" s="94"/>
      <c r="G5" s="116"/>
      <c r="J5" s="7"/>
      <c r="K5" s="95"/>
      <c r="L5" s="29"/>
      <c r="M5" s="96"/>
      <c r="N5" s="96"/>
    </row>
    <row r="6" spans="1:14" ht="14.25">
      <c r="A6" s="91"/>
      <c r="B6" s="92" t="s">
        <v>97</v>
      </c>
      <c r="C6" s="7" t="s">
        <v>148</v>
      </c>
      <c r="D6" s="91"/>
      <c r="E6" s="94"/>
      <c r="F6" s="94"/>
      <c r="G6" s="116"/>
      <c r="L6" s="29"/>
      <c r="M6" s="96"/>
      <c r="N6" s="96"/>
    </row>
    <row r="7" spans="1:10" ht="15.75">
      <c r="A7" s="91"/>
      <c r="B7" s="92" t="s">
        <v>98</v>
      </c>
      <c r="C7" s="97" t="s">
        <v>226</v>
      </c>
      <c r="D7" s="91"/>
      <c r="E7" s="94"/>
      <c r="F7" s="94"/>
      <c r="G7" s="116"/>
      <c r="J7" s="90"/>
    </row>
    <row r="8" spans="1:10" ht="15.75">
      <c r="A8" s="91"/>
      <c r="B8" s="92" t="s">
        <v>99</v>
      </c>
      <c r="C8" s="10" t="s">
        <v>195</v>
      </c>
      <c r="D8" s="94"/>
      <c r="E8" s="94"/>
      <c r="F8" s="94"/>
      <c r="G8" s="116"/>
      <c r="J8" s="90"/>
    </row>
    <row r="9" spans="1:7" ht="12.75">
      <c r="A9" s="91"/>
      <c r="B9" s="91"/>
      <c r="C9" s="95"/>
      <c r="D9" s="94"/>
      <c r="E9" s="94"/>
      <c r="F9" s="94"/>
      <c r="G9" s="116"/>
    </row>
    <row r="11" spans="1:7" ht="12.75">
      <c r="A11" s="98" t="s">
        <v>100</v>
      </c>
      <c r="B11" s="98" t="s">
        <v>101</v>
      </c>
      <c r="C11" s="99" t="s">
        <v>102</v>
      </c>
      <c r="D11" s="99" t="s">
        <v>103</v>
      </c>
      <c r="E11" s="99" t="s">
        <v>104</v>
      </c>
      <c r="F11" s="99" t="s">
        <v>105</v>
      </c>
      <c r="G11" s="99" t="s">
        <v>106</v>
      </c>
    </row>
    <row r="12" spans="1:7" ht="18">
      <c r="A12" s="100" t="s">
        <v>17</v>
      </c>
      <c r="B12" s="113" t="s">
        <v>120</v>
      </c>
      <c r="C12" s="3"/>
      <c r="D12" s="3"/>
      <c r="E12" s="259">
        <v>24</v>
      </c>
      <c r="F12" s="259"/>
      <c r="G12" s="259">
        <v>3</v>
      </c>
    </row>
    <row r="13" spans="1:7" ht="15.75">
      <c r="A13" s="100" t="s">
        <v>18</v>
      </c>
      <c r="B13" s="113" t="s">
        <v>57</v>
      </c>
      <c r="C13" s="3"/>
      <c r="D13" s="3">
        <v>12</v>
      </c>
      <c r="E13" s="3"/>
      <c r="F13" s="3"/>
      <c r="G13" s="3">
        <v>2</v>
      </c>
    </row>
    <row r="14" spans="1:7" ht="15.75">
      <c r="A14" s="100" t="s">
        <v>19</v>
      </c>
      <c r="B14" s="113" t="s">
        <v>140</v>
      </c>
      <c r="C14" s="181">
        <v>12</v>
      </c>
      <c r="D14" s="3"/>
      <c r="E14" s="3">
        <v>12</v>
      </c>
      <c r="F14" s="3"/>
      <c r="G14" s="3">
        <v>5</v>
      </c>
    </row>
    <row r="15" spans="1:7" ht="15.75">
      <c r="A15" s="100" t="s">
        <v>20</v>
      </c>
      <c r="B15" s="113" t="s">
        <v>58</v>
      </c>
      <c r="C15" s="3">
        <v>12</v>
      </c>
      <c r="D15" s="3">
        <v>12</v>
      </c>
      <c r="E15" s="3"/>
      <c r="F15" s="3"/>
      <c r="G15" s="3">
        <v>2</v>
      </c>
    </row>
    <row r="16" spans="1:7" ht="15.75">
      <c r="A16" s="100" t="s">
        <v>21</v>
      </c>
      <c r="B16" s="113" t="s">
        <v>53</v>
      </c>
      <c r="C16" s="3">
        <v>12</v>
      </c>
      <c r="D16" s="3"/>
      <c r="E16" s="3"/>
      <c r="F16" s="3"/>
      <c r="G16" s="3">
        <v>2</v>
      </c>
    </row>
    <row r="17" spans="1:7" ht="15.75">
      <c r="A17" s="100" t="s">
        <v>30</v>
      </c>
      <c r="B17" s="113" t="s">
        <v>54</v>
      </c>
      <c r="C17" s="181">
        <v>12</v>
      </c>
      <c r="D17" s="3"/>
      <c r="E17" s="3"/>
      <c r="F17" s="3"/>
      <c r="G17" s="3">
        <v>3</v>
      </c>
    </row>
    <row r="18" spans="1:7" ht="15.75">
      <c r="A18" s="100" t="s">
        <v>33</v>
      </c>
      <c r="B18" s="113" t="s">
        <v>149</v>
      </c>
      <c r="C18" s="3">
        <v>24</v>
      </c>
      <c r="D18" s="3"/>
      <c r="E18" s="3">
        <v>12</v>
      </c>
      <c r="F18" s="3"/>
      <c r="G18" s="3">
        <v>5</v>
      </c>
    </row>
    <row r="19" spans="1:7" ht="15.75">
      <c r="A19" s="100" t="s">
        <v>43</v>
      </c>
      <c r="B19" s="113" t="s">
        <v>59</v>
      </c>
      <c r="C19" s="3">
        <v>12</v>
      </c>
      <c r="D19" s="3"/>
      <c r="E19" s="3"/>
      <c r="F19" s="3">
        <v>12</v>
      </c>
      <c r="G19" s="3">
        <v>3</v>
      </c>
    </row>
    <row r="20" spans="1:7" ht="15.75">
      <c r="A20" s="100" t="s">
        <v>119</v>
      </c>
      <c r="B20" s="187" t="s">
        <v>155</v>
      </c>
      <c r="C20" s="188">
        <v>24</v>
      </c>
      <c r="D20" s="3"/>
      <c r="E20" s="3"/>
      <c r="F20" s="3"/>
      <c r="G20" s="3">
        <v>4</v>
      </c>
    </row>
    <row r="21" spans="1:7" ht="15.75">
      <c r="A21" s="100" t="s">
        <v>193</v>
      </c>
      <c r="B21" s="187" t="s">
        <v>194</v>
      </c>
      <c r="C21" s="188"/>
      <c r="D21" s="3">
        <v>20</v>
      </c>
      <c r="E21" s="3"/>
      <c r="F21" s="3"/>
      <c r="G21" s="3">
        <v>1</v>
      </c>
    </row>
    <row r="22" spans="1:7" ht="12.75">
      <c r="A22" s="100"/>
      <c r="B22" s="101" t="s">
        <v>107</v>
      </c>
      <c r="C22" s="99">
        <f>SUM(C12:C20)</f>
        <v>108</v>
      </c>
      <c r="D22" s="99">
        <f>SUM(D12:D21)</f>
        <v>44</v>
      </c>
      <c r="E22" s="99">
        <f>SUM(E12:E21)</f>
        <v>48</v>
      </c>
      <c r="F22" s="99">
        <f>SUM(F12:F21)</f>
        <v>12</v>
      </c>
      <c r="G22" s="99">
        <f>SUM(G12:G21)</f>
        <v>30</v>
      </c>
    </row>
    <row r="23" spans="1:7" ht="12.75">
      <c r="A23" s="98"/>
      <c r="B23" s="98"/>
      <c r="C23" s="453">
        <f>SUM(C22:F22)</f>
        <v>212</v>
      </c>
      <c r="D23" s="453"/>
      <c r="E23" s="453"/>
      <c r="F23" s="453"/>
      <c r="G23" s="99"/>
    </row>
    <row r="24" spans="1:7" ht="12.75">
      <c r="A24" s="98" t="s">
        <v>100</v>
      </c>
      <c r="B24" s="102" t="s">
        <v>136</v>
      </c>
      <c r="C24" s="99" t="s">
        <v>102</v>
      </c>
      <c r="D24" s="99" t="s">
        <v>103</v>
      </c>
      <c r="E24" s="99" t="s">
        <v>104</v>
      </c>
      <c r="F24" s="99" t="s">
        <v>105</v>
      </c>
      <c r="G24" s="99" t="s">
        <v>106</v>
      </c>
    </row>
    <row r="25" spans="1:7" ht="15.75">
      <c r="A25" s="100" t="s">
        <v>17</v>
      </c>
      <c r="B25" s="113" t="s">
        <v>57</v>
      </c>
      <c r="C25" s="3"/>
      <c r="D25" s="3">
        <v>8</v>
      </c>
      <c r="E25" s="3"/>
      <c r="F25" s="3"/>
      <c r="G25" s="259">
        <v>1</v>
      </c>
    </row>
    <row r="26" spans="1:7" ht="15.75">
      <c r="A26" s="100" t="s">
        <v>18</v>
      </c>
      <c r="B26" s="113" t="s">
        <v>140</v>
      </c>
      <c r="C26" s="3">
        <v>15</v>
      </c>
      <c r="D26" s="3"/>
      <c r="E26" s="3"/>
      <c r="F26" s="3"/>
      <c r="G26" s="259">
        <v>1</v>
      </c>
    </row>
    <row r="27" spans="1:7" ht="15.75">
      <c r="A27" s="100" t="s">
        <v>19</v>
      </c>
      <c r="B27" s="113" t="s">
        <v>53</v>
      </c>
      <c r="C27" s="3"/>
      <c r="D27" s="3">
        <v>15</v>
      </c>
      <c r="E27" s="3">
        <v>30</v>
      </c>
      <c r="F27" s="3">
        <v>10</v>
      </c>
      <c r="G27" s="259">
        <v>4</v>
      </c>
    </row>
    <row r="28" spans="1:7" ht="15.75">
      <c r="A28" s="100" t="s">
        <v>20</v>
      </c>
      <c r="B28" s="113" t="s">
        <v>54</v>
      </c>
      <c r="C28" s="3"/>
      <c r="D28" s="3"/>
      <c r="E28" s="3">
        <v>15</v>
      </c>
      <c r="F28" s="3"/>
      <c r="G28" s="259">
        <v>2</v>
      </c>
    </row>
    <row r="29" spans="1:7" ht="15.75">
      <c r="A29" s="100" t="s">
        <v>21</v>
      </c>
      <c r="B29" s="113" t="s">
        <v>149</v>
      </c>
      <c r="C29" s="3"/>
      <c r="D29" s="3"/>
      <c r="E29" s="3"/>
      <c r="F29" s="3">
        <v>15</v>
      </c>
      <c r="G29" s="259">
        <v>2</v>
      </c>
    </row>
    <row r="30" spans="1:7" ht="15.75">
      <c r="A30" s="100" t="s">
        <v>30</v>
      </c>
      <c r="B30" s="187" t="s">
        <v>155</v>
      </c>
      <c r="C30" s="188">
        <v>15</v>
      </c>
      <c r="D30" s="3"/>
      <c r="E30" s="3"/>
      <c r="F30" s="3"/>
      <c r="G30" s="259">
        <v>1</v>
      </c>
    </row>
    <row r="31" spans="1:7" ht="15.75">
      <c r="A31" s="100" t="s">
        <v>31</v>
      </c>
      <c r="B31" s="187" t="s">
        <v>190</v>
      </c>
      <c r="C31" s="188">
        <v>15</v>
      </c>
      <c r="D31" s="3">
        <v>10</v>
      </c>
      <c r="E31" s="3"/>
      <c r="F31" s="3"/>
      <c r="G31" s="259">
        <v>3</v>
      </c>
    </row>
    <row r="32" spans="1:7" ht="15.75">
      <c r="A32" s="100" t="s">
        <v>31</v>
      </c>
      <c r="B32" s="113" t="s">
        <v>56</v>
      </c>
      <c r="C32" s="3">
        <v>45</v>
      </c>
      <c r="D32" s="3"/>
      <c r="E32" s="3">
        <v>15</v>
      </c>
      <c r="F32" s="3"/>
      <c r="G32" s="259">
        <v>9</v>
      </c>
    </row>
    <row r="33" spans="1:7" ht="15.75">
      <c r="A33" s="100"/>
      <c r="B33" s="182" t="s">
        <v>137</v>
      </c>
      <c r="C33" s="157">
        <v>30</v>
      </c>
      <c r="D33" s="157"/>
      <c r="E33" s="157">
        <v>15</v>
      </c>
      <c r="F33" s="157"/>
      <c r="G33" s="259">
        <v>6</v>
      </c>
    </row>
    <row r="34" spans="1:7" ht="15.75">
      <c r="A34" s="100"/>
      <c r="B34" s="118" t="s">
        <v>128</v>
      </c>
      <c r="C34" s="261">
        <v>15</v>
      </c>
      <c r="D34" s="3"/>
      <c r="E34" s="3"/>
      <c r="F34" s="3"/>
      <c r="G34" s="454">
        <v>3</v>
      </c>
    </row>
    <row r="35" spans="1:7" ht="15.75">
      <c r="A35" s="100"/>
      <c r="B35" s="118" t="s">
        <v>126</v>
      </c>
      <c r="C35" s="266"/>
      <c r="D35" s="3"/>
      <c r="E35" s="3"/>
      <c r="F35" s="3"/>
      <c r="G35" s="455"/>
    </row>
    <row r="36" spans="1:7" ht="15.75">
      <c r="A36" s="100"/>
      <c r="B36" s="119" t="s">
        <v>127</v>
      </c>
      <c r="C36" s="262"/>
      <c r="D36" s="3"/>
      <c r="E36" s="3"/>
      <c r="F36" s="3"/>
      <c r="G36" s="456"/>
    </row>
    <row r="37" spans="1:7" ht="15.75">
      <c r="A37" s="100" t="s">
        <v>32</v>
      </c>
      <c r="B37" s="113" t="s">
        <v>144</v>
      </c>
      <c r="C37" s="186">
        <v>30</v>
      </c>
      <c r="D37" s="3"/>
      <c r="E37" s="3"/>
      <c r="F37" s="3"/>
      <c r="G37" s="259">
        <v>7</v>
      </c>
    </row>
    <row r="38" spans="1:7" ht="15.75">
      <c r="A38" s="100"/>
      <c r="B38" s="183" t="s">
        <v>143</v>
      </c>
      <c r="C38" s="181">
        <v>30</v>
      </c>
      <c r="D38" s="157"/>
      <c r="E38" s="157"/>
      <c r="F38" s="157"/>
      <c r="G38" s="259">
        <v>7</v>
      </c>
    </row>
    <row r="39" spans="1:7" ht="12.75">
      <c r="A39" s="98"/>
      <c r="B39" s="101" t="s">
        <v>107</v>
      </c>
      <c r="C39" s="99">
        <f>SUM(C25:C32,C37)</f>
        <v>120</v>
      </c>
      <c r="D39" s="99">
        <f>SUM(D25:D32,D37)</f>
        <v>33</v>
      </c>
      <c r="E39" s="99">
        <f>SUM(E25:E32,E37)</f>
        <v>60</v>
      </c>
      <c r="F39" s="99">
        <f>SUM(F25:F32,F37)</f>
        <v>25</v>
      </c>
      <c r="G39" s="260">
        <f>SUM(G37,G32,G25:G31)</f>
        <v>30</v>
      </c>
    </row>
    <row r="40" spans="1:7" ht="12.75">
      <c r="A40" s="98"/>
      <c r="B40" s="98"/>
      <c r="C40" s="453">
        <f>SUM(C39:F39)</f>
        <v>238</v>
      </c>
      <c r="D40" s="453"/>
      <c r="E40" s="453"/>
      <c r="F40" s="453"/>
      <c r="G40" s="260"/>
    </row>
    <row r="41" spans="1:7" ht="12.75">
      <c r="A41" s="98" t="s">
        <v>100</v>
      </c>
      <c r="B41" s="98" t="s">
        <v>108</v>
      </c>
      <c r="C41" s="99" t="s">
        <v>102</v>
      </c>
      <c r="D41" s="99" t="s">
        <v>103</v>
      </c>
      <c r="E41" s="99" t="s">
        <v>104</v>
      </c>
      <c r="F41" s="99" t="s">
        <v>105</v>
      </c>
      <c r="G41" s="260" t="s">
        <v>106</v>
      </c>
    </row>
    <row r="42" spans="1:7" ht="15.75">
      <c r="A42" s="98" t="s">
        <v>17</v>
      </c>
      <c r="B42" s="113" t="s">
        <v>150</v>
      </c>
      <c r="C42" s="186">
        <v>15</v>
      </c>
      <c r="D42" s="3"/>
      <c r="E42" s="3">
        <v>15</v>
      </c>
      <c r="F42" s="3"/>
      <c r="G42" s="259">
        <v>5</v>
      </c>
    </row>
    <row r="43" spans="1:7" ht="15.75" hidden="1">
      <c r="A43" s="98" t="s">
        <v>18</v>
      </c>
      <c r="B43" s="184" t="s">
        <v>71</v>
      </c>
      <c r="C43" s="3"/>
      <c r="D43" s="3"/>
      <c r="E43" s="3"/>
      <c r="F43" s="3"/>
      <c r="G43" s="259">
        <v>0</v>
      </c>
    </row>
    <row r="44" spans="1:7" ht="15.75">
      <c r="A44" s="3"/>
      <c r="B44" s="113" t="s">
        <v>145</v>
      </c>
      <c r="C44" s="186">
        <v>45</v>
      </c>
      <c r="D44" s="3"/>
      <c r="E44" s="3">
        <v>15</v>
      </c>
      <c r="F44" s="3"/>
      <c r="G44" s="259">
        <v>8</v>
      </c>
    </row>
    <row r="45" spans="1:7" ht="15.75">
      <c r="A45" s="3" t="s">
        <v>18</v>
      </c>
      <c r="B45" s="182" t="s">
        <v>138</v>
      </c>
      <c r="C45" s="157">
        <v>30</v>
      </c>
      <c r="D45" s="157"/>
      <c r="E45" s="157">
        <v>15</v>
      </c>
      <c r="F45" s="157"/>
      <c r="G45" s="259">
        <v>5</v>
      </c>
    </row>
    <row r="46" spans="1:7" ht="15.75">
      <c r="A46" s="261" t="s">
        <v>19</v>
      </c>
      <c r="B46" s="118" t="s">
        <v>129</v>
      </c>
      <c r="C46" s="261">
        <v>15</v>
      </c>
      <c r="D46" s="3"/>
      <c r="E46" s="3"/>
      <c r="F46" s="3"/>
      <c r="G46" s="454">
        <v>3</v>
      </c>
    </row>
    <row r="47" spans="1:7" ht="15.75">
      <c r="A47" s="266"/>
      <c r="B47" s="118" t="s">
        <v>130</v>
      </c>
      <c r="C47" s="266"/>
      <c r="D47" s="3"/>
      <c r="E47" s="3"/>
      <c r="F47" s="3"/>
      <c r="G47" s="455"/>
    </row>
    <row r="48" spans="1:7" ht="15.75">
      <c r="A48" s="262"/>
      <c r="B48" s="185" t="s">
        <v>131</v>
      </c>
      <c r="C48" s="262"/>
      <c r="D48" s="3"/>
      <c r="E48" s="3"/>
      <c r="F48" s="3"/>
      <c r="G48" s="456"/>
    </row>
    <row r="49" spans="1:7" ht="15.75">
      <c r="A49" s="3"/>
      <c r="B49" s="113" t="s">
        <v>144</v>
      </c>
      <c r="C49" s="3"/>
      <c r="D49" s="3"/>
      <c r="E49" s="3">
        <v>30</v>
      </c>
      <c r="F49" s="3"/>
      <c r="G49" s="259">
        <v>4</v>
      </c>
    </row>
    <row r="50" spans="1:7" ht="15.75">
      <c r="A50" s="3" t="s">
        <v>20</v>
      </c>
      <c r="B50" s="183" t="s">
        <v>143</v>
      </c>
      <c r="C50" s="157"/>
      <c r="D50" s="157"/>
      <c r="E50" s="157">
        <v>15</v>
      </c>
      <c r="F50" s="157"/>
      <c r="G50" s="259">
        <v>3</v>
      </c>
    </row>
    <row r="51" spans="1:7" ht="15.75">
      <c r="A51" s="261" t="s">
        <v>21</v>
      </c>
      <c r="B51" s="118" t="s">
        <v>132</v>
      </c>
      <c r="C51" s="3"/>
      <c r="D51" s="3"/>
      <c r="E51" s="261">
        <v>15</v>
      </c>
      <c r="F51" s="3"/>
      <c r="G51" s="454">
        <v>1</v>
      </c>
    </row>
    <row r="52" spans="1:7" ht="15.75">
      <c r="A52" s="262"/>
      <c r="B52" s="118" t="s">
        <v>133</v>
      </c>
      <c r="C52" s="3"/>
      <c r="D52" s="3"/>
      <c r="E52" s="262"/>
      <c r="F52" s="3"/>
      <c r="G52" s="456"/>
    </row>
    <row r="53" spans="1:7" ht="15.75">
      <c r="A53" s="3"/>
      <c r="B53" s="113" t="s">
        <v>146</v>
      </c>
      <c r="C53" s="186">
        <v>30</v>
      </c>
      <c r="D53" s="3"/>
      <c r="E53" s="3">
        <v>15</v>
      </c>
      <c r="F53" s="3"/>
      <c r="G53" s="259">
        <v>5</v>
      </c>
    </row>
    <row r="54" spans="1:7" ht="15.75">
      <c r="A54" s="3" t="s">
        <v>30</v>
      </c>
      <c r="B54" s="182" t="s">
        <v>142</v>
      </c>
      <c r="C54" s="157">
        <v>15</v>
      </c>
      <c r="D54" s="157"/>
      <c r="E54" s="157">
        <v>15</v>
      </c>
      <c r="F54" s="157"/>
      <c r="G54" s="259">
        <v>4</v>
      </c>
    </row>
    <row r="55" spans="1:7" ht="15.75">
      <c r="A55" s="261" t="s">
        <v>31</v>
      </c>
      <c r="B55" s="118" t="s">
        <v>134</v>
      </c>
      <c r="C55" s="261">
        <v>15</v>
      </c>
      <c r="D55" s="3"/>
      <c r="E55" s="3"/>
      <c r="F55" s="3"/>
      <c r="G55" s="454">
        <v>1</v>
      </c>
    </row>
    <row r="56" spans="1:7" ht="15.75">
      <c r="A56" s="262"/>
      <c r="B56" s="118" t="s">
        <v>135</v>
      </c>
      <c r="C56" s="262"/>
      <c r="D56" s="3"/>
      <c r="E56" s="3"/>
      <c r="F56" s="3"/>
      <c r="G56" s="456"/>
    </row>
    <row r="57" spans="1:7" ht="15.75">
      <c r="A57" s="3" t="s">
        <v>32</v>
      </c>
      <c r="B57" s="113" t="s">
        <v>141</v>
      </c>
      <c r="C57" s="3">
        <v>30</v>
      </c>
      <c r="D57" s="3"/>
      <c r="E57" s="3"/>
      <c r="F57" s="3"/>
      <c r="G57" s="259">
        <v>3</v>
      </c>
    </row>
    <row r="58" spans="1:7" ht="15.75">
      <c r="A58" s="3" t="s">
        <v>33</v>
      </c>
      <c r="B58" s="113" t="s">
        <v>92</v>
      </c>
      <c r="C58" s="3"/>
      <c r="D58" s="3"/>
      <c r="E58" s="3"/>
      <c r="F58" s="3">
        <v>30</v>
      </c>
      <c r="G58" s="259">
        <v>4</v>
      </c>
    </row>
    <row r="59" spans="1:7" ht="15.75">
      <c r="A59" s="3" t="s">
        <v>181</v>
      </c>
      <c r="B59" s="113" t="s">
        <v>51</v>
      </c>
      <c r="C59" s="3"/>
      <c r="D59" s="3"/>
      <c r="E59" s="3"/>
      <c r="F59" s="3">
        <v>15</v>
      </c>
      <c r="G59" s="259">
        <v>1</v>
      </c>
    </row>
    <row r="60" spans="1:7" ht="12.75">
      <c r="A60" s="98"/>
      <c r="B60" s="101" t="s">
        <v>107</v>
      </c>
      <c r="C60" s="99">
        <f>SUM(C42,C43,C44,C49,C53,C57,C58,C59,)</f>
        <v>120</v>
      </c>
      <c r="D60" s="99">
        <f>SUM(D42,D43,D44,D49,D53,D57,D58,D59,)</f>
        <v>0</v>
      </c>
      <c r="E60" s="99">
        <f>SUM(E42,E43,E44,E49,E53,E57,E58,E59,)</f>
        <v>75</v>
      </c>
      <c r="F60" s="99">
        <f>SUM(F42,F43,F44,F49,F53,F57,F58,F59,)</f>
        <v>45</v>
      </c>
      <c r="G60" s="260">
        <f>SUM(G42,G43,G44,G49,G53,G57,G58,G59,)</f>
        <v>30</v>
      </c>
    </row>
    <row r="61" spans="1:7" ht="12.75">
      <c r="A61" s="98"/>
      <c r="B61" s="98"/>
      <c r="C61" s="453">
        <f>SUM(C60:F60)</f>
        <v>240</v>
      </c>
      <c r="D61" s="453"/>
      <c r="E61" s="453"/>
      <c r="F61" s="453"/>
      <c r="G61" s="260"/>
    </row>
    <row r="62" spans="1:7" ht="12.75">
      <c r="A62" s="98" t="s">
        <v>100</v>
      </c>
      <c r="B62" s="102" t="s">
        <v>151</v>
      </c>
      <c r="C62" s="99" t="s">
        <v>102</v>
      </c>
      <c r="D62" s="99" t="s">
        <v>103</v>
      </c>
      <c r="E62" s="99" t="s">
        <v>104</v>
      </c>
      <c r="F62" s="99" t="s">
        <v>105</v>
      </c>
      <c r="G62" s="260" t="s">
        <v>106</v>
      </c>
    </row>
    <row r="63" spans="1:7" ht="15.75">
      <c r="A63" s="100" t="s">
        <v>17</v>
      </c>
      <c r="B63" s="197" t="s">
        <v>71</v>
      </c>
      <c r="C63" s="3"/>
      <c r="D63" s="3"/>
      <c r="E63" s="79"/>
      <c r="F63" s="79"/>
      <c r="G63" s="259">
        <v>20</v>
      </c>
    </row>
    <row r="64" spans="1:7" ht="15.75">
      <c r="A64" s="100"/>
      <c r="B64" s="113" t="s">
        <v>145</v>
      </c>
      <c r="C64" s="3"/>
      <c r="D64" s="3"/>
      <c r="E64" s="3">
        <v>30</v>
      </c>
      <c r="F64" s="3"/>
      <c r="G64" s="259">
        <v>2</v>
      </c>
    </row>
    <row r="65" spans="1:7" ht="15.75">
      <c r="A65" s="100" t="s">
        <v>18</v>
      </c>
      <c r="B65" s="182" t="s">
        <v>138</v>
      </c>
      <c r="C65" s="157"/>
      <c r="D65" s="157"/>
      <c r="E65" s="157">
        <v>15</v>
      </c>
      <c r="F65" s="157"/>
      <c r="G65" s="259">
        <v>1</v>
      </c>
    </row>
    <row r="66" spans="1:7" ht="15.75">
      <c r="A66" s="457" t="s">
        <v>19</v>
      </c>
      <c r="B66" s="189" t="s">
        <v>172</v>
      </c>
      <c r="C66" s="157"/>
      <c r="D66" s="157"/>
      <c r="E66" s="460">
        <v>15</v>
      </c>
      <c r="F66" s="157"/>
      <c r="G66" s="454">
        <v>1</v>
      </c>
    </row>
    <row r="67" spans="1:7" ht="15.75">
      <c r="A67" s="458"/>
      <c r="B67" s="189" t="s">
        <v>173</v>
      </c>
      <c r="C67" s="157"/>
      <c r="D67" s="157"/>
      <c r="E67" s="461"/>
      <c r="F67" s="157"/>
      <c r="G67" s="455"/>
    </row>
    <row r="68" spans="1:7" ht="15.75">
      <c r="A68" s="459"/>
      <c r="B68" s="173" t="s">
        <v>180</v>
      </c>
      <c r="C68" s="157"/>
      <c r="D68" s="157"/>
      <c r="E68" s="462"/>
      <c r="F68" s="157"/>
      <c r="G68" s="456"/>
    </row>
    <row r="69" spans="1:7" ht="15.75">
      <c r="A69" s="100" t="s">
        <v>20</v>
      </c>
      <c r="B69" s="113" t="s">
        <v>141</v>
      </c>
      <c r="C69" s="3"/>
      <c r="D69" s="3"/>
      <c r="E69" s="3">
        <v>45</v>
      </c>
      <c r="F69" s="3"/>
      <c r="G69" s="259">
        <v>3</v>
      </c>
    </row>
    <row r="70" spans="1:7" ht="15.75">
      <c r="A70" s="100" t="s">
        <v>21</v>
      </c>
      <c r="B70" s="113" t="s">
        <v>92</v>
      </c>
      <c r="C70" s="3"/>
      <c r="D70" s="3"/>
      <c r="E70" s="3"/>
      <c r="F70" s="3">
        <v>45</v>
      </c>
      <c r="G70" s="259">
        <v>3</v>
      </c>
    </row>
    <row r="71" spans="1:7" ht="15.75">
      <c r="A71" s="100" t="s">
        <v>30</v>
      </c>
      <c r="B71" s="113" t="s">
        <v>51</v>
      </c>
      <c r="C71" s="3"/>
      <c r="D71" s="3"/>
      <c r="E71" s="3"/>
      <c r="F71" s="3">
        <v>15</v>
      </c>
      <c r="G71" s="259">
        <v>2</v>
      </c>
    </row>
    <row r="72" spans="1:7" ht="12.75">
      <c r="A72" s="98"/>
      <c r="B72" s="101" t="s">
        <v>107</v>
      </c>
      <c r="C72" s="99">
        <f>SUM(C63,C64,C69,C70,C71,)</f>
        <v>0</v>
      </c>
      <c r="D72" s="99">
        <f>SUM(D63,D64,D69,D70,D71,)</f>
        <v>0</v>
      </c>
      <c r="E72" s="99">
        <f>SUM(E63,E64,E69,E70,E71,)</f>
        <v>75</v>
      </c>
      <c r="F72" s="99">
        <f>SUM(F63,F64,F69,F70,F71,)</f>
        <v>60</v>
      </c>
      <c r="G72" s="260">
        <f>SUM(G63,G64,G69,G70,G71,)</f>
        <v>30</v>
      </c>
    </row>
    <row r="73" spans="1:9" ht="12.75">
      <c r="A73" s="98"/>
      <c r="B73" s="98"/>
      <c r="C73" s="453">
        <f>SUM(C72:F72)</f>
        <v>135</v>
      </c>
      <c r="D73" s="453"/>
      <c r="E73" s="453"/>
      <c r="F73" s="453"/>
      <c r="G73" s="260"/>
      <c r="I73" s="93">
        <f>SUM(C73,C61,C40,C23)</f>
        <v>825</v>
      </c>
    </row>
    <row r="74" spans="1:7" ht="12.75">
      <c r="A74" s="98" t="s">
        <v>100</v>
      </c>
      <c r="B74" s="102" t="s">
        <v>153</v>
      </c>
      <c r="C74" s="99" t="s">
        <v>102</v>
      </c>
      <c r="D74" s="99" t="s">
        <v>103</v>
      </c>
      <c r="E74" s="99" t="s">
        <v>104</v>
      </c>
      <c r="F74" s="99" t="s">
        <v>105</v>
      </c>
      <c r="G74" s="260" t="s">
        <v>106</v>
      </c>
    </row>
    <row r="75" spans="1:7" ht="15.75">
      <c r="A75" s="100" t="s">
        <v>17</v>
      </c>
      <c r="B75" s="113" t="s">
        <v>57</v>
      </c>
      <c r="C75" s="3"/>
      <c r="D75" s="3">
        <v>8</v>
      </c>
      <c r="E75" s="3"/>
      <c r="F75" s="3"/>
      <c r="G75" s="259">
        <v>1</v>
      </c>
    </row>
    <row r="76" spans="1:7" ht="15.75">
      <c r="A76" s="100" t="s">
        <v>18</v>
      </c>
      <c r="B76" s="113" t="s">
        <v>140</v>
      </c>
      <c r="C76" s="3">
        <v>15</v>
      </c>
      <c r="D76" s="3"/>
      <c r="E76" s="3"/>
      <c r="F76" s="3"/>
      <c r="G76" s="259">
        <v>1</v>
      </c>
    </row>
    <row r="77" spans="1:7" ht="15.75">
      <c r="A77" s="100" t="s">
        <v>19</v>
      </c>
      <c r="B77" s="113" t="s">
        <v>53</v>
      </c>
      <c r="C77" s="3"/>
      <c r="D77" s="3">
        <v>15</v>
      </c>
      <c r="E77" s="3">
        <v>30</v>
      </c>
      <c r="F77" s="3">
        <v>10</v>
      </c>
      <c r="G77" s="259">
        <v>4</v>
      </c>
    </row>
    <row r="78" spans="1:8" ht="15.75">
      <c r="A78" s="100" t="s">
        <v>20</v>
      </c>
      <c r="B78" s="113" t="s">
        <v>54</v>
      </c>
      <c r="C78" s="3"/>
      <c r="D78" s="3"/>
      <c r="E78" s="3">
        <v>15</v>
      </c>
      <c r="F78" s="3"/>
      <c r="G78" s="259">
        <v>2</v>
      </c>
      <c r="H78" s="115"/>
    </row>
    <row r="79" spans="1:8" ht="15.75">
      <c r="A79" s="100" t="s">
        <v>21</v>
      </c>
      <c r="B79" s="113" t="s">
        <v>149</v>
      </c>
      <c r="C79" s="3"/>
      <c r="D79" s="3"/>
      <c r="E79" s="3"/>
      <c r="F79" s="3">
        <v>15</v>
      </c>
      <c r="G79" s="259">
        <v>2</v>
      </c>
      <c r="H79" s="115"/>
    </row>
    <row r="80" spans="1:7" ht="15.75">
      <c r="A80" s="100" t="s">
        <v>31</v>
      </c>
      <c r="B80" s="187" t="s">
        <v>190</v>
      </c>
      <c r="C80" s="188">
        <v>15</v>
      </c>
      <c r="D80" s="3">
        <v>10</v>
      </c>
      <c r="E80" s="3"/>
      <c r="F80" s="3"/>
      <c r="G80" s="259">
        <v>3</v>
      </c>
    </row>
    <row r="81" spans="1:8" ht="15.75">
      <c r="A81" s="100" t="s">
        <v>30</v>
      </c>
      <c r="B81" s="114" t="s">
        <v>155</v>
      </c>
      <c r="C81" s="3">
        <v>15</v>
      </c>
      <c r="D81" s="3"/>
      <c r="E81" s="3"/>
      <c r="F81" s="3"/>
      <c r="G81" s="259">
        <v>1</v>
      </c>
      <c r="H81" s="115"/>
    </row>
    <row r="82" spans="1:8" ht="15.75">
      <c r="A82" s="100" t="s">
        <v>31</v>
      </c>
      <c r="B82" s="113" t="s">
        <v>49</v>
      </c>
      <c r="C82" s="186">
        <v>45</v>
      </c>
      <c r="D82" s="3"/>
      <c r="E82" s="3">
        <v>15</v>
      </c>
      <c r="F82" s="3"/>
      <c r="G82" s="259">
        <v>6</v>
      </c>
      <c r="H82" s="115"/>
    </row>
    <row r="83" spans="1:8" ht="15.75">
      <c r="A83" s="100" t="s">
        <v>32</v>
      </c>
      <c r="B83" s="113" t="s">
        <v>50</v>
      </c>
      <c r="C83" s="186">
        <v>30</v>
      </c>
      <c r="D83" s="3"/>
      <c r="E83" s="3"/>
      <c r="F83" s="3">
        <v>15</v>
      </c>
      <c r="G83" s="259">
        <v>7</v>
      </c>
      <c r="H83" s="115"/>
    </row>
    <row r="84" spans="1:8" ht="15.75">
      <c r="A84" s="100" t="s">
        <v>33</v>
      </c>
      <c r="B84" s="113" t="s">
        <v>52</v>
      </c>
      <c r="C84" s="3">
        <v>30</v>
      </c>
      <c r="D84" s="3"/>
      <c r="E84" s="3"/>
      <c r="F84" s="3"/>
      <c r="G84" s="259">
        <v>3</v>
      </c>
      <c r="H84" s="115"/>
    </row>
    <row r="85" spans="1:7" ht="12.75">
      <c r="A85" s="98"/>
      <c r="B85" s="101" t="s">
        <v>107</v>
      </c>
      <c r="C85" s="99">
        <f>SUM(C75:C84)</f>
        <v>150</v>
      </c>
      <c r="D85" s="99">
        <f>SUM(D75:D84)</f>
        <v>33</v>
      </c>
      <c r="E85" s="99">
        <f>SUM(E75:E84)</f>
        <v>60</v>
      </c>
      <c r="F85" s="99">
        <f>SUM(F75:F84)</f>
        <v>40</v>
      </c>
      <c r="G85" s="260">
        <f>SUM(G75:G84)</f>
        <v>30</v>
      </c>
    </row>
    <row r="86" spans="1:7" ht="12.75">
      <c r="A86" s="98"/>
      <c r="B86" s="98"/>
      <c r="C86" s="453">
        <f>SUM(C85:F85)</f>
        <v>283</v>
      </c>
      <c r="D86" s="453"/>
      <c r="E86" s="453"/>
      <c r="F86" s="453"/>
      <c r="G86" s="260"/>
    </row>
    <row r="87" spans="1:7" ht="12.75">
      <c r="A87" s="98" t="s">
        <v>100</v>
      </c>
      <c r="B87" s="98" t="s">
        <v>154</v>
      </c>
      <c r="C87" s="99" t="s">
        <v>102</v>
      </c>
      <c r="D87" s="99" t="s">
        <v>103</v>
      </c>
      <c r="E87" s="99" t="s">
        <v>104</v>
      </c>
      <c r="F87" s="99" t="s">
        <v>105</v>
      </c>
      <c r="G87" s="260" t="s">
        <v>106</v>
      </c>
    </row>
    <row r="88" spans="1:7" ht="15.75">
      <c r="A88" s="98" t="s">
        <v>17</v>
      </c>
      <c r="B88" s="113" t="s">
        <v>150</v>
      </c>
      <c r="C88" s="186">
        <v>15</v>
      </c>
      <c r="D88" s="3"/>
      <c r="E88" s="3">
        <v>15</v>
      </c>
      <c r="F88" s="3"/>
      <c r="G88" s="259">
        <v>5</v>
      </c>
    </row>
    <row r="89" spans="1:7" ht="15.75">
      <c r="A89" s="98" t="s">
        <v>18</v>
      </c>
      <c r="B89" s="113" t="s">
        <v>55</v>
      </c>
      <c r="C89" s="3">
        <v>15</v>
      </c>
      <c r="D89" s="3"/>
      <c r="E89" s="3">
        <v>15</v>
      </c>
      <c r="F89" s="3">
        <v>15</v>
      </c>
      <c r="G89" s="259">
        <v>8</v>
      </c>
    </row>
    <row r="90" spans="1:7" ht="15.75">
      <c r="A90" s="98" t="s">
        <v>19</v>
      </c>
      <c r="B90" s="113" t="s">
        <v>49</v>
      </c>
      <c r="C90" s="3"/>
      <c r="D90" s="3"/>
      <c r="E90" s="3">
        <v>15</v>
      </c>
      <c r="F90" s="3"/>
      <c r="G90" s="259">
        <v>4</v>
      </c>
    </row>
    <row r="91" spans="1:7" ht="15.75">
      <c r="A91" s="98" t="s">
        <v>20</v>
      </c>
      <c r="B91" s="113" t="s">
        <v>52</v>
      </c>
      <c r="C91" s="186">
        <v>30</v>
      </c>
      <c r="D91" s="3">
        <v>15</v>
      </c>
      <c r="E91" s="3"/>
      <c r="F91" s="3"/>
      <c r="G91" s="259">
        <v>5</v>
      </c>
    </row>
    <row r="92" spans="1:7" ht="15.75">
      <c r="A92" s="98" t="s">
        <v>21</v>
      </c>
      <c r="B92" s="113" t="s">
        <v>141</v>
      </c>
      <c r="C92" s="3">
        <v>30</v>
      </c>
      <c r="D92" s="3"/>
      <c r="E92" s="3"/>
      <c r="F92" s="3"/>
      <c r="G92" s="259">
        <v>3</v>
      </c>
    </row>
    <row r="93" spans="1:7" ht="15.75">
      <c r="A93" s="98" t="s">
        <v>30</v>
      </c>
      <c r="B93" s="113" t="s">
        <v>92</v>
      </c>
      <c r="C93" s="3"/>
      <c r="D93" s="3"/>
      <c r="E93" s="3"/>
      <c r="F93" s="3">
        <v>30</v>
      </c>
      <c r="G93" s="259">
        <v>4</v>
      </c>
    </row>
    <row r="94" spans="1:7" ht="15.75">
      <c r="A94" s="98" t="s">
        <v>31</v>
      </c>
      <c r="B94" s="113" t="s">
        <v>51</v>
      </c>
      <c r="C94" s="3"/>
      <c r="D94" s="3"/>
      <c r="E94" s="3"/>
      <c r="F94" s="3">
        <v>15</v>
      </c>
      <c r="G94" s="259">
        <v>1</v>
      </c>
    </row>
    <row r="95" spans="1:7" ht="12.75">
      <c r="A95" s="98"/>
      <c r="B95" s="101" t="s">
        <v>107</v>
      </c>
      <c r="C95" s="99">
        <f>SUM(C88:C94)</f>
        <v>90</v>
      </c>
      <c r="D95" s="99">
        <f>SUM(D88:D94)</f>
        <v>15</v>
      </c>
      <c r="E95" s="99">
        <f>SUM(E88:E94)</f>
        <v>45</v>
      </c>
      <c r="F95" s="99">
        <f>SUM(F88:F94)</f>
        <v>60</v>
      </c>
      <c r="G95" s="260">
        <f>SUM(G88:G94)</f>
        <v>30</v>
      </c>
    </row>
    <row r="96" spans="1:7" ht="12.75">
      <c r="A96" s="98"/>
      <c r="B96" s="98"/>
      <c r="C96" s="453">
        <f>SUM(C95:F95)</f>
        <v>210</v>
      </c>
      <c r="D96" s="453"/>
      <c r="E96" s="453"/>
      <c r="F96" s="453"/>
      <c r="G96" s="260"/>
    </row>
    <row r="97" spans="1:7" ht="12.75">
      <c r="A97" s="98" t="s">
        <v>100</v>
      </c>
      <c r="B97" s="102" t="s">
        <v>152</v>
      </c>
      <c r="C97" s="99" t="s">
        <v>102</v>
      </c>
      <c r="D97" s="99" t="s">
        <v>103</v>
      </c>
      <c r="E97" s="99" t="s">
        <v>104</v>
      </c>
      <c r="F97" s="99" t="s">
        <v>105</v>
      </c>
      <c r="G97" s="260" t="s">
        <v>106</v>
      </c>
    </row>
    <row r="98" spans="1:7" ht="15.75">
      <c r="A98" s="100" t="s">
        <v>17</v>
      </c>
      <c r="B98" s="184" t="s">
        <v>71</v>
      </c>
      <c r="C98" s="3"/>
      <c r="D98" s="3"/>
      <c r="E98" s="79"/>
      <c r="F98" s="79"/>
      <c r="G98" s="259">
        <v>20</v>
      </c>
    </row>
    <row r="99" spans="1:7" ht="15.75">
      <c r="A99" s="100" t="s">
        <v>18</v>
      </c>
      <c r="B99" s="113" t="s">
        <v>52</v>
      </c>
      <c r="C99" s="3"/>
      <c r="D99" s="3"/>
      <c r="E99" s="3">
        <v>15</v>
      </c>
      <c r="F99" s="3"/>
      <c r="G99" s="259">
        <v>2</v>
      </c>
    </row>
    <row r="100" spans="1:7" ht="15.75">
      <c r="A100" s="100" t="s">
        <v>19</v>
      </c>
      <c r="B100" s="113" t="s">
        <v>141</v>
      </c>
      <c r="C100" s="3"/>
      <c r="D100" s="3"/>
      <c r="E100" s="3">
        <v>45</v>
      </c>
      <c r="F100" s="3"/>
      <c r="G100" s="259">
        <v>3</v>
      </c>
    </row>
    <row r="101" spans="1:7" ht="15.75">
      <c r="A101" s="100" t="s">
        <v>20</v>
      </c>
      <c r="B101" s="113" t="s">
        <v>92</v>
      </c>
      <c r="C101" s="3"/>
      <c r="D101" s="3"/>
      <c r="E101" s="3"/>
      <c r="F101" s="3">
        <v>45</v>
      </c>
      <c r="G101" s="259">
        <v>3</v>
      </c>
    </row>
    <row r="102" spans="1:7" ht="15.75">
      <c r="A102" s="100" t="s">
        <v>21</v>
      </c>
      <c r="B102" s="113" t="s">
        <v>51</v>
      </c>
      <c r="C102" s="3"/>
      <c r="D102" s="3"/>
      <c r="E102" s="3"/>
      <c r="F102" s="3">
        <v>15</v>
      </c>
      <c r="G102" s="259">
        <v>2</v>
      </c>
    </row>
    <row r="103" spans="1:7" ht="12.75">
      <c r="A103" s="98"/>
      <c r="B103" s="101" t="s">
        <v>107</v>
      </c>
      <c r="C103" s="99">
        <f>SUM(C98:C102)</f>
        <v>0</v>
      </c>
      <c r="D103" s="99">
        <f>SUM(D98:D102)</f>
        <v>0</v>
      </c>
      <c r="E103" s="99">
        <f>SUM(E98:E102)</f>
        <v>60</v>
      </c>
      <c r="F103" s="99">
        <f>SUM(F98:F102)</f>
        <v>60</v>
      </c>
      <c r="G103" s="260">
        <f>SUM(G98:G102)</f>
        <v>30</v>
      </c>
    </row>
    <row r="104" spans="1:7" ht="12.75">
      <c r="A104" s="98"/>
      <c r="B104" s="98"/>
      <c r="C104" s="453">
        <f>SUM(C103:F103)</f>
        <v>120</v>
      </c>
      <c r="D104" s="453"/>
      <c r="E104" s="453"/>
      <c r="F104" s="453"/>
      <c r="G104" s="260"/>
    </row>
  </sheetData>
  <sheetProtection/>
  <mergeCells count="22">
    <mergeCell ref="C104:F104"/>
    <mergeCell ref="C86:F86"/>
    <mergeCell ref="C96:F96"/>
    <mergeCell ref="C73:F73"/>
    <mergeCell ref="E66:E68"/>
    <mergeCell ref="G66:G68"/>
    <mergeCell ref="E51:E52"/>
    <mergeCell ref="G55:G56"/>
    <mergeCell ref="A66:A68"/>
    <mergeCell ref="A55:A56"/>
    <mergeCell ref="A51:A52"/>
    <mergeCell ref="A46:A48"/>
    <mergeCell ref="C1:G1"/>
    <mergeCell ref="C23:F23"/>
    <mergeCell ref="C40:F40"/>
    <mergeCell ref="C61:F61"/>
    <mergeCell ref="C34:C36"/>
    <mergeCell ref="G34:G36"/>
    <mergeCell ref="C55:C56"/>
    <mergeCell ref="C46:C48"/>
    <mergeCell ref="G46:G48"/>
    <mergeCell ref="G51:G5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3" r:id="rId2"/>
  <rowBreaks count="1" manualBreakCount="1">
    <brk id="7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130" zoomScaleNormal="130" zoomScalePageLayoutView="0" workbookViewId="0" topLeftCell="A1">
      <selection activeCell="E62" sqref="E62"/>
    </sheetView>
  </sheetViews>
  <sheetFormatPr defaultColWidth="9.00390625" defaultRowHeight="12.75"/>
  <cols>
    <col min="1" max="1" width="3.375" style="0" customWidth="1"/>
    <col min="2" max="2" width="3.875" style="0" customWidth="1"/>
    <col min="4" max="4" width="29.375" style="0" customWidth="1"/>
    <col min="5" max="5" width="32.625" style="0" customWidth="1"/>
    <col min="6" max="6" width="8.25390625" style="0" customWidth="1"/>
    <col min="7" max="7" width="7.00390625" style="0" customWidth="1"/>
    <col min="8" max="8" width="7.75390625" style="0" customWidth="1"/>
    <col min="9" max="10" width="7.375" style="0" customWidth="1"/>
  </cols>
  <sheetData>
    <row r="1" spans="1:10" ht="12.75">
      <c r="A1" s="463" t="s">
        <v>218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2.75" customHeight="1">
      <c r="A2" s="463" t="s">
        <v>219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0" ht="13.5" thickBot="1">
      <c r="A3" s="199"/>
      <c r="B3" s="464"/>
      <c r="C3" s="464"/>
      <c r="D3" s="464"/>
      <c r="E3" s="464"/>
      <c r="F3" s="464"/>
      <c r="G3" s="464"/>
      <c r="H3" s="464"/>
      <c r="I3" s="464"/>
      <c r="J3" s="464"/>
    </row>
    <row r="4" spans="1:10" ht="12.75">
      <c r="A4" s="210"/>
      <c r="B4" s="465" t="s">
        <v>74</v>
      </c>
      <c r="C4" s="466"/>
      <c r="D4" s="467"/>
      <c r="E4" s="468" t="s">
        <v>220</v>
      </c>
      <c r="F4" s="469"/>
      <c r="G4" s="469"/>
      <c r="H4" s="469"/>
      <c r="I4" s="469"/>
      <c r="J4" s="470"/>
    </row>
    <row r="5" spans="1:10" ht="12.75">
      <c r="A5" s="200"/>
      <c r="B5" s="483" t="s">
        <v>75</v>
      </c>
      <c r="C5" s="484"/>
      <c r="D5" s="485"/>
      <c r="E5" s="486" t="s">
        <v>221</v>
      </c>
      <c r="F5" s="487"/>
      <c r="G5" s="487"/>
      <c r="H5" s="487"/>
      <c r="I5" s="487"/>
      <c r="J5" s="488"/>
    </row>
    <row r="6" spans="1:10" ht="12.75">
      <c r="A6" s="200"/>
      <c r="B6" s="489" t="s">
        <v>159</v>
      </c>
      <c r="C6" s="490"/>
      <c r="D6" s="491"/>
      <c r="E6" s="201" t="s">
        <v>195</v>
      </c>
      <c r="F6" s="202"/>
      <c r="G6" s="202"/>
      <c r="H6" s="202"/>
      <c r="I6" s="202"/>
      <c r="J6" s="203"/>
    </row>
    <row r="7" spans="1:10" ht="12.75">
      <c r="A7" s="200"/>
      <c r="B7" s="489" t="s">
        <v>160</v>
      </c>
      <c r="C7" s="490"/>
      <c r="D7" s="491"/>
      <c r="E7" s="201"/>
      <c r="F7" s="202"/>
      <c r="G7" s="202"/>
      <c r="H7" s="202"/>
      <c r="I7" s="202"/>
      <c r="J7" s="203"/>
    </row>
    <row r="8" spans="1:10" ht="12.75">
      <c r="A8" s="200"/>
      <c r="B8" s="471" t="s">
        <v>76</v>
      </c>
      <c r="C8" s="472"/>
      <c r="D8" s="473"/>
      <c r="E8" s="474" t="s">
        <v>45</v>
      </c>
      <c r="F8" s="475"/>
      <c r="G8" s="475"/>
      <c r="H8" s="475"/>
      <c r="I8" s="475"/>
      <c r="J8" s="476"/>
    </row>
    <row r="9" spans="1:10" ht="13.5" thickBot="1">
      <c r="A9" s="200"/>
      <c r="B9" s="477" t="s">
        <v>77</v>
      </c>
      <c r="C9" s="478"/>
      <c r="D9" s="479"/>
      <c r="E9" s="480" t="s">
        <v>222</v>
      </c>
      <c r="F9" s="481"/>
      <c r="G9" s="481"/>
      <c r="H9" s="481"/>
      <c r="I9" s="481"/>
      <c r="J9" s="482"/>
    </row>
    <row r="10" spans="1:10" ht="14.25" thickBot="1">
      <c r="A10" s="200"/>
      <c r="B10" s="492" t="s">
        <v>78</v>
      </c>
      <c r="C10" s="493"/>
      <c r="D10" s="494"/>
      <c r="E10" s="204">
        <v>825</v>
      </c>
      <c r="F10" s="495" t="s">
        <v>79</v>
      </c>
      <c r="G10" s="493"/>
      <c r="H10" s="493"/>
      <c r="I10" s="494"/>
      <c r="J10" s="205">
        <v>120</v>
      </c>
    </row>
    <row r="11" spans="1:10" ht="15.75">
      <c r="A11" s="200"/>
      <c r="B11" s="496" t="s">
        <v>196</v>
      </c>
      <c r="C11" s="497"/>
      <c r="D11" s="497"/>
      <c r="E11" s="497"/>
      <c r="F11" s="497"/>
      <c r="G11" s="497"/>
      <c r="H11" s="497"/>
      <c r="I11" s="497"/>
      <c r="J11" s="498"/>
    </row>
    <row r="12" spans="1:10" ht="12.75">
      <c r="A12" s="200"/>
      <c r="B12" s="499" t="s">
        <v>197</v>
      </c>
      <c r="C12" s="500"/>
      <c r="D12" s="500"/>
      <c r="E12" s="501"/>
      <c r="F12" s="505" t="s">
        <v>80</v>
      </c>
      <c r="G12" s="506"/>
      <c r="H12" s="507" t="s">
        <v>161</v>
      </c>
      <c r="I12" s="505" t="s">
        <v>81</v>
      </c>
      <c r="J12" s="509"/>
    </row>
    <row r="13" spans="1:10" ht="13.5" thickBot="1">
      <c r="A13" s="200"/>
      <c r="B13" s="502"/>
      <c r="C13" s="503"/>
      <c r="D13" s="503"/>
      <c r="E13" s="504"/>
      <c r="F13" s="206" t="s">
        <v>82</v>
      </c>
      <c r="G13" s="207" t="s">
        <v>83</v>
      </c>
      <c r="H13" s="508"/>
      <c r="I13" s="208" t="s">
        <v>82</v>
      </c>
      <c r="J13" s="209" t="s">
        <v>83</v>
      </c>
    </row>
    <row r="14" spans="1:10" ht="12.75">
      <c r="A14" s="210"/>
      <c r="B14" s="516" t="s">
        <v>198</v>
      </c>
      <c r="C14" s="517"/>
      <c r="D14" s="517"/>
      <c r="E14" s="518"/>
      <c r="F14" s="211">
        <f>SUM(F15:F17)</f>
        <v>49</v>
      </c>
      <c r="G14" s="212">
        <f>F14/825</f>
        <v>0.059393939393939395</v>
      </c>
      <c r="H14" s="211"/>
      <c r="I14" s="213">
        <f>SUM(I15:I17)</f>
        <v>5</v>
      </c>
      <c r="J14" s="218">
        <f>I14/120</f>
        <v>0.041666666666666664</v>
      </c>
    </row>
    <row r="15" spans="1:10" ht="12.75">
      <c r="A15" s="210"/>
      <c r="B15" s="214" t="s">
        <v>17</v>
      </c>
      <c r="C15" s="519" t="s">
        <v>199</v>
      </c>
      <c r="D15" s="520"/>
      <c r="E15" s="521"/>
      <c r="F15" s="215"/>
      <c r="G15" s="212"/>
      <c r="H15" s="216"/>
      <c r="I15" s="217"/>
      <c r="J15" s="218"/>
    </row>
    <row r="16" spans="1:10" ht="12.75">
      <c r="A16" s="210"/>
      <c r="B16" s="214" t="s">
        <v>18</v>
      </c>
      <c r="C16" s="519" t="s">
        <v>200</v>
      </c>
      <c r="D16" s="520"/>
      <c r="E16" s="521"/>
      <c r="F16" s="215"/>
      <c r="G16" s="212"/>
      <c r="H16" s="216"/>
      <c r="I16" s="219"/>
      <c r="J16" s="218"/>
    </row>
    <row r="17" spans="1:10" ht="12.75">
      <c r="A17" s="210"/>
      <c r="B17" s="214" t="s">
        <v>19</v>
      </c>
      <c r="C17" s="519" t="s">
        <v>201</v>
      </c>
      <c r="D17" s="520"/>
      <c r="E17" s="521"/>
      <c r="F17" s="215">
        <v>49</v>
      </c>
      <c r="G17" s="212">
        <f>F17/825</f>
        <v>0.059393939393939395</v>
      </c>
      <c r="H17" s="216" t="s">
        <v>223</v>
      </c>
      <c r="I17" s="215">
        <v>5</v>
      </c>
      <c r="J17" s="218">
        <f>I17/120</f>
        <v>0.041666666666666664</v>
      </c>
    </row>
    <row r="18" spans="1:10" ht="38.25">
      <c r="A18" s="210"/>
      <c r="B18" s="510" t="s">
        <v>202</v>
      </c>
      <c r="C18" s="511"/>
      <c r="D18" s="511"/>
      <c r="E18" s="512"/>
      <c r="F18" s="215">
        <v>99</v>
      </c>
      <c r="G18" s="212">
        <f>F18/825</f>
        <v>0.12</v>
      </c>
      <c r="H18" s="223" t="s">
        <v>224</v>
      </c>
      <c r="I18" s="219">
        <v>10</v>
      </c>
      <c r="J18" s="218">
        <f>I18/120</f>
        <v>0.08333333333333333</v>
      </c>
    </row>
    <row r="19" spans="1:10" ht="12.75">
      <c r="A19" s="210"/>
      <c r="B19" s="510" t="s">
        <v>203</v>
      </c>
      <c r="C19" s="511"/>
      <c r="D19" s="511"/>
      <c r="E19" s="512"/>
      <c r="F19" s="215">
        <f>'[1]studia II stopnia 1-7'!G71</f>
        <v>20</v>
      </c>
      <c r="G19" s="212">
        <f>F19/825</f>
        <v>0.024242424242424242</v>
      </c>
      <c r="H19" s="216" t="s">
        <v>227</v>
      </c>
      <c r="I19" s="219">
        <f>'[1]studia II stopnia 1-7'!F71</f>
        <v>1</v>
      </c>
      <c r="J19" s="218">
        <f>I19/120</f>
        <v>0.008333333333333333</v>
      </c>
    </row>
    <row r="20" spans="1:10" ht="13.5" customHeight="1">
      <c r="A20" s="210"/>
      <c r="B20" s="510" t="s">
        <v>204</v>
      </c>
      <c r="C20" s="511"/>
      <c r="D20" s="511"/>
      <c r="E20" s="512"/>
      <c r="F20" s="215"/>
      <c r="G20" s="212"/>
      <c r="H20" s="216"/>
      <c r="I20" s="219"/>
      <c r="J20" s="218"/>
    </row>
    <row r="21" spans="1:10" ht="25.5">
      <c r="A21" s="210"/>
      <c r="B21" s="513" t="s">
        <v>51</v>
      </c>
      <c r="C21" s="514"/>
      <c r="D21" s="514"/>
      <c r="E21" s="515"/>
      <c r="F21" s="215">
        <f>'[1]studia II stopnia 1-7'!G462</f>
        <v>30</v>
      </c>
      <c r="G21" s="212">
        <f>F21/825</f>
        <v>0.03636363636363636</v>
      </c>
      <c r="H21" s="223" t="s">
        <v>228</v>
      </c>
      <c r="I21" s="219">
        <v>3</v>
      </c>
      <c r="J21" s="218">
        <f>I21/120</f>
        <v>0.025</v>
      </c>
    </row>
    <row r="22" spans="1:10" ht="13.5" customHeight="1">
      <c r="A22" s="210"/>
      <c r="B22" s="510" t="s">
        <v>205</v>
      </c>
      <c r="C22" s="511"/>
      <c r="D22" s="511"/>
      <c r="E22" s="512"/>
      <c r="F22" s="215"/>
      <c r="G22" s="212"/>
      <c r="H22" s="216"/>
      <c r="I22" s="219"/>
      <c r="J22" s="218"/>
    </row>
    <row r="23" spans="1:10" ht="13.5" thickBot="1">
      <c r="A23" s="210"/>
      <c r="B23" s="527" t="s">
        <v>71</v>
      </c>
      <c r="C23" s="528"/>
      <c r="D23" s="528"/>
      <c r="E23" s="529"/>
      <c r="F23" s="220" t="s">
        <v>84</v>
      </c>
      <c r="G23" s="212" t="s">
        <v>84</v>
      </c>
      <c r="H23" s="221"/>
      <c r="I23" s="222">
        <f>'[1]studia II stopnia 1-7'!F128</f>
        <v>20</v>
      </c>
      <c r="J23" s="218">
        <f>I23/120</f>
        <v>0.16666666666666666</v>
      </c>
    </row>
    <row r="24" spans="1:10" ht="12.75">
      <c r="A24" s="210"/>
      <c r="B24" s="530"/>
      <c r="C24" s="531"/>
      <c r="D24" s="531"/>
      <c r="E24" s="531"/>
      <c r="F24" s="531"/>
      <c r="G24" s="531"/>
      <c r="H24" s="531"/>
      <c r="I24" s="531"/>
      <c r="J24" s="532"/>
    </row>
    <row r="25" spans="1:10" ht="12.75">
      <c r="A25" s="210"/>
      <c r="B25" s="513" t="s">
        <v>206</v>
      </c>
      <c r="C25" s="514"/>
      <c r="D25" s="514"/>
      <c r="E25" s="515"/>
      <c r="F25" s="215"/>
      <c r="G25" s="212">
        <f>F25/825</f>
        <v>0</v>
      </c>
      <c r="H25" s="216"/>
      <c r="I25" s="215"/>
      <c r="J25" s="218">
        <f>I25/120</f>
        <v>0</v>
      </c>
    </row>
    <row r="26" spans="1:10" ht="12.75">
      <c r="A26" s="210"/>
      <c r="B26" s="522"/>
      <c r="C26" s="523"/>
      <c r="D26" s="523"/>
      <c r="E26" s="523"/>
      <c r="F26" s="523"/>
      <c r="G26" s="523"/>
      <c r="H26" s="523"/>
      <c r="I26" s="523"/>
      <c r="J26" s="524"/>
    </row>
    <row r="27" spans="1:10" ht="25.5">
      <c r="A27" s="210"/>
      <c r="B27" s="510" t="s">
        <v>89</v>
      </c>
      <c r="C27" s="511"/>
      <c r="D27" s="511"/>
      <c r="E27" s="512"/>
      <c r="F27" s="215">
        <v>435</v>
      </c>
      <c r="G27" s="212">
        <f>F27/825</f>
        <v>0.5272727272727272</v>
      </c>
      <c r="H27" s="223" t="s">
        <v>225</v>
      </c>
      <c r="I27" s="215">
        <v>51</v>
      </c>
      <c r="J27" s="218">
        <f>I27/120</f>
        <v>0.425</v>
      </c>
    </row>
    <row r="28" spans="1:10" ht="12.75">
      <c r="A28" s="210"/>
      <c r="B28" s="224"/>
      <c r="C28" s="225"/>
      <c r="D28" s="225"/>
      <c r="E28" s="225"/>
      <c r="F28" s="225"/>
      <c r="G28" s="225"/>
      <c r="H28" s="225"/>
      <c r="I28" s="225"/>
      <c r="J28" s="226"/>
    </row>
    <row r="29" spans="1:10" ht="12.75">
      <c r="A29" s="210"/>
      <c r="B29" s="510" t="s">
        <v>207</v>
      </c>
      <c r="C29" s="511"/>
      <c r="D29" s="511"/>
      <c r="E29" s="512"/>
      <c r="F29" s="227">
        <v>152</v>
      </c>
      <c r="G29" s="212">
        <f>F29/825</f>
        <v>0.18424242424242424</v>
      </c>
      <c r="H29" s="228"/>
      <c r="I29" s="227">
        <v>18</v>
      </c>
      <c r="J29" s="218">
        <f>I29/120</f>
        <v>0.15</v>
      </c>
    </row>
    <row r="30" spans="1:10" ht="12.75">
      <c r="A30" s="210"/>
      <c r="B30" s="525"/>
      <c r="C30" s="526"/>
      <c r="D30" s="526"/>
      <c r="E30" s="526"/>
      <c r="F30" s="526"/>
      <c r="G30" s="526"/>
      <c r="H30" s="526"/>
      <c r="I30" s="526"/>
      <c r="J30" s="509"/>
    </row>
    <row r="31" spans="1:10" ht="12.75">
      <c r="A31" s="210"/>
      <c r="B31" s="510" t="s">
        <v>86</v>
      </c>
      <c r="C31" s="511"/>
      <c r="D31" s="511"/>
      <c r="E31" s="512"/>
      <c r="F31" s="229">
        <v>238</v>
      </c>
      <c r="G31" s="212">
        <f>F31/825</f>
        <v>0.2884848484848485</v>
      </c>
      <c r="H31" s="230"/>
      <c r="I31" s="229">
        <v>51</v>
      </c>
      <c r="J31" s="218">
        <f>I31/120</f>
        <v>0.425</v>
      </c>
    </row>
    <row r="32" spans="1:10" ht="12.75">
      <c r="A32" s="210"/>
      <c r="B32" s="525"/>
      <c r="C32" s="526"/>
      <c r="D32" s="526"/>
      <c r="E32" s="526"/>
      <c r="F32" s="526"/>
      <c r="G32" s="526"/>
      <c r="H32" s="526"/>
      <c r="I32" s="526"/>
      <c r="J32" s="509"/>
    </row>
    <row r="33" spans="1:10" ht="12.75">
      <c r="A33" s="210"/>
      <c r="B33" s="510" t="s">
        <v>87</v>
      </c>
      <c r="C33" s="511"/>
      <c r="D33" s="511"/>
      <c r="E33" s="512"/>
      <c r="F33" s="215">
        <v>435</v>
      </c>
      <c r="G33" s="212">
        <f>F33/825</f>
        <v>0.5272727272727272</v>
      </c>
      <c r="H33" s="230"/>
      <c r="I33" s="215">
        <v>51</v>
      </c>
      <c r="J33" s="218">
        <f>I33/120</f>
        <v>0.425</v>
      </c>
    </row>
    <row r="34" spans="1:10" ht="12.75">
      <c r="A34" s="210"/>
      <c r="B34" s="525"/>
      <c r="C34" s="526"/>
      <c r="D34" s="526"/>
      <c r="E34" s="526"/>
      <c r="F34" s="526"/>
      <c r="G34" s="526"/>
      <c r="H34" s="526"/>
      <c r="I34" s="526"/>
      <c r="J34" s="509"/>
    </row>
    <row r="35" spans="1:10" ht="12.75">
      <c r="A35" s="210"/>
      <c r="B35" s="510" t="s">
        <v>88</v>
      </c>
      <c r="C35" s="511"/>
      <c r="D35" s="511"/>
      <c r="E35" s="512"/>
      <c r="F35" s="229">
        <v>477</v>
      </c>
      <c r="G35" s="212">
        <f>F35/825</f>
        <v>0.5781818181818181</v>
      </c>
      <c r="H35" s="228"/>
      <c r="I35" s="229">
        <v>70</v>
      </c>
      <c r="J35" s="218">
        <f>I35/120</f>
        <v>0.5833333333333334</v>
      </c>
    </row>
    <row r="36" spans="1:10" ht="12.75">
      <c r="A36" s="231"/>
      <c r="B36" s="232"/>
      <c r="C36" s="233"/>
      <c r="D36" s="233"/>
      <c r="E36" s="233"/>
      <c r="F36" s="233"/>
      <c r="G36" s="233"/>
      <c r="H36" s="233"/>
      <c r="I36" s="233"/>
      <c r="J36" s="234"/>
    </row>
    <row r="37" spans="1:10" ht="12.75">
      <c r="A37" s="210"/>
      <c r="B37" s="513" t="s">
        <v>162</v>
      </c>
      <c r="C37" s="514"/>
      <c r="D37" s="514"/>
      <c r="E37" s="515"/>
      <c r="F37" s="215">
        <v>825</v>
      </c>
      <c r="G37" s="212">
        <f>F37/825</f>
        <v>1</v>
      </c>
      <c r="H37" s="235"/>
      <c r="I37" s="215">
        <v>100</v>
      </c>
      <c r="J37" s="218">
        <f>I37/120</f>
        <v>0.8333333333333334</v>
      </c>
    </row>
    <row r="38" spans="1:10" ht="12.75">
      <c r="A38" s="210"/>
      <c r="B38" s="533"/>
      <c r="C38" s="534"/>
      <c r="D38" s="534"/>
      <c r="E38" s="534"/>
      <c r="F38" s="534"/>
      <c r="G38" s="534"/>
      <c r="H38" s="534"/>
      <c r="I38" s="534"/>
      <c r="J38" s="535"/>
    </row>
    <row r="39" spans="1:10" ht="44.25" customHeight="1">
      <c r="A39" s="210"/>
      <c r="B39" s="513" t="s">
        <v>208</v>
      </c>
      <c r="C39" s="514"/>
      <c r="D39" s="514"/>
      <c r="E39" s="515"/>
      <c r="F39" s="236">
        <v>780</v>
      </c>
      <c r="G39" s="212">
        <f>F39/825</f>
        <v>0.9454545454545454</v>
      </c>
      <c r="H39" s="235"/>
      <c r="I39" s="236">
        <v>116</v>
      </c>
      <c r="J39" s="218">
        <f>I39/120</f>
        <v>0.9666666666666667</v>
      </c>
    </row>
    <row r="40" spans="1:10" ht="12.75">
      <c r="A40" s="210"/>
      <c r="B40" s="543"/>
      <c r="C40" s="544"/>
      <c r="D40" s="544"/>
      <c r="E40" s="544"/>
      <c r="F40" s="544"/>
      <c r="G40" s="544"/>
      <c r="H40" s="544"/>
      <c r="I40" s="544"/>
      <c r="J40" s="545"/>
    </row>
    <row r="41" spans="1:10" ht="69" customHeight="1">
      <c r="A41" s="210"/>
      <c r="B41" s="546" t="s">
        <v>209</v>
      </c>
      <c r="C41" s="547"/>
      <c r="D41" s="547"/>
      <c r="E41" s="548"/>
      <c r="F41" s="237"/>
      <c r="G41" s="212"/>
      <c r="H41" s="238"/>
      <c r="I41" s="237"/>
      <c r="J41" s="218"/>
    </row>
    <row r="42" spans="1:10" ht="13.5" thickBot="1">
      <c r="A42" s="210"/>
      <c r="B42" s="239"/>
      <c r="C42" s="240"/>
      <c r="D42" s="240"/>
      <c r="E42" s="240"/>
      <c r="F42" s="240"/>
      <c r="G42" s="240"/>
      <c r="H42" s="240"/>
      <c r="I42" s="240"/>
      <c r="J42" s="241"/>
    </row>
    <row r="43" spans="1:10" ht="12.75">
      <c r="A43" s="210"/>
      <c r="B43" s="549" t="s">
        <v>210</v>
      </c>
      <c r="C43" s="550"/>
      <c r="D43" s="550"/>
      <c r="E43" s="550"/>
      <c r="F43" s="550"/>
      <c r="G43" s="550"/>
      <c r="H43" s="550"/>
      <c r="I43" s="550"/>
      <c r="J43" s="551"/>
    </row>
    <row r="44" spans="1:10" ht="13.5" thickBot="1">
      <c r="A44" s="210"/>
      <c r="B44" s="510" t="s">
        <v>211</v>
      </c>
      <c r="C44" s="511"/>
      <c r="D44" s="511"/>
      <c r="E44" s="511"/>
      <c r="F44" s="511"/>
      <c r="G44" s="511"/>
      <c r="H44" s="512"/>
      <c r="I44" s="539" t="s">
        <v>164</v>
      </c>
      <c r="J44" s="540"/>
    </row>
    <row r="45" spans="1:10" ht="13.5" thickBot="1">
      <c r="A45" s="210"/>
      <c r="B45" s="536" t="s">
        <v>163</v>
      </c>
      <c r="C45" s="537"/>
      <c r="D45" s="537"/>
      <c r="E45" s="537"/>
      <c r="F45" s="537"/>
      <c r="G45" s="537"/>
      <c r="H45" s="538"/>
      <c r="I45" s="539" t="s">
        <v>164</v>
      </c>
      <c r="J45" s="540"/>
    </row>
    <row r="46" spans="1:10" ht="12.75">
      <c r="A46" s="200"/>
      <c r="B46" s="242" t="s">
        <v>212</v>
      </c>
      <c r="C46" s="243"/>
      <c r="D46" s="243"/>
      <c r="E46" s="244"/>
      <c r="F46" s="243"/>
      <c r="G46" s="244"/>
      <c r="H46" s="244"/>
      <c r="I46" s="244"/>
      <c r="J46" s="244"/>
    </row>
    <row r="47" spans="1:10" ht="15">
      <c r="A47" s="200"/>
      <c r="B47" s="541" t="s">
        <v>213</v>
      </c>
      <c r="C47" s="541"/>
      <c r="D47" s="541"/>
      <c r="E47" s="541"/>
      <c r="F47" s="542" t="s">
        <v>214</v>
      </c>
      <c r="G47" s="542"/>
      <c r="H47" s="542"/>
      <c r="I47" s="542"/>
      <c r="J47" s="542"/>
    </row>
    <row r="48" spans="1:10" ht="12.75">
      <c r="A48" s="200"/>
      <c r="B48" s="541" t="s">
        <v>215</v>
      </c>
      <c r="C48" s="541"/>
      <c r="D48" s="541"/>
      <c r="E48" s="541"/>
      <c r="F48" s="554" t="s">
        <v>165</v>
      </c>
      <c r="G48" s="554"/>
      <c r="H48" s="554"/>
      <c r="I48" s="554"/>
      <c r="J48" s="554"/>
    </row>
    <row r="49" spans="1:10" ht="15">
      <c r="A49" s="200"/>
      <c r="B49" s="555" t="s">
        <v>216</v>
      </c>
      <c r="C49" s="555"/>
      <c r="D49" s="555"/>
      <c r="E49" s="555"/>
      <c r="F49" s="247"/>
      <c r="G49" s="245"/>
      <c r="H49" s="245"/>
      <c r="I49" s="245"/>
      <c r="J49" s="245"/>
    </row>
    <row r="50" spans="1:10" ht="15">
      <c r="A50" s="200"/>
      <c r="B50" s="555" t="s">
        <v>217</v>
      </c>
      <c r="C50" s="555"/>
      <c r="D50" s="555"/>
      <c r="E50" s="555"/>
      <c r="F50" s="556" t="s">
        <v>0</v>
      </c>
      <c r="G50" s="556"/>
      <c r="H50" s="556"/>
      <c r="I50" s="556"/>
      <c r="J50" s="245"/>
    </row>
    <row r="51" spans="1:10" ht="15">
      <c r="A51" s="200"/>
      <c r="B51" s="246"/>
      <c r="C51" s="246"/>
      <c r="D51" s="246"/>
      <c r="E51" s="246"/>
      <c r="F51" s="552" t="s">
        <v>90</v>
      </c>
      <c r="G51" s="552"/>
      <c r="H51" s="552"/>
      <c r="I51" s="552"/>
      <c r="J51" s="245"/>
    </row>
    <row r="52" spans="1:10" ht="15">
      <c r="A52" s="200"/>
      <c r="B52" s="248"/>
      <c r="C52" s="248"/>
      <c r="D52" s="248"/>
      <c r="E52" s="248"/>
      <c r="F52" s="553" t="s">
        <v>91</v>
      </c>
      <c r="G52" s="553"/>
      <c r="H52" s="553"/>
      <c r="I52" s="553"/>
      <c r="J52" s="245"/>
    </row>
  </sheetData>
  <sheetProtection/>
  <mergeCells count="60">
    <mergeCell ref="F51:I51"/>
    <mergeCell ref="F52:I52"/>
    <mergeCell ref="B48:E48"/>
    <mergeCell ref="F48:J48"/>
    <mergeCell ref="B49:E49"/>
    <mergeCell ref="B50:E50"/>
    <mergeCell ref="F50:I50"/>
    <mergeCell ref="B45:H45"/>
    <mergeCell ref="I45:J45"/>
    <mergeCell ref="B47:E47"/>
    <mergeCell ref="F47:J47"/>
    <mergeCell ref="B40:J40"/>
    <mergeCell ref="B41:E41"/>
    <mergeCell ref="B43:J43"/>
    <mergeCell ref="B44:H44"/>
    <mergeCell ref="I44:J44"/>
    <mergeCell ref="B35:E35"/>
    <mergeCell ref="B37:E37"/>
    <mergeCell ref="B38:J38"/>
    <mergeCell ref="B39:E39"/>
    <mergeCell ref="B31:E31"/>
    <mergeCell ref="B32:J32"/>
    <mergeCell ref="B33:E33"/>
    <mergeCell ref="B34:J34"/>
    <mergeCell ref="B26:J26"/>
    <mergeCell ref="B27:E27"/>
    <mergeCell ref="B29:E29"/>
    <mergeCell ref="B30:J30"/>
    <mergeCell ref="B22:E22"/>
    <mergeCell ref="B23:E23"/>
    <mergeCell ref="B24:J24"/>
    <mergeCell ref="B25:E25"/>
    <mergeCell ref="B18:E18"/>
    <mergeCell ref="B19:E19"/>
    <mergeCell ref="B20:E20"/>
    <mergeCell ref="B21:E21"/>
    <mergeCell ref="B14:E14"/>
    <mergeCell ref="C15:E15"/>
    <mergeCell ref="C16:E16"/>
    <mergeCell ref="C17:E17"/>
    <mergeCell ref="B10:D10"/>
    <mergeCell ref="F10:I10"/>
    <mergeCell ref="B11:J11"/>
    <mergeCell ref="B12:E13"/>
    <mergeCell ref="F12:G12"/>
    <mergeCell ref="H12:H13"/>
    <mergeCell ref="I12:J12"/>
    <mergeCell ref="B9:D9"/>
    <mergeCell ref="E9:J9"/>
    <mergeCell ref="B5:D5"/>
    <mergeCell ref="E5:J5"/>
    <mergeCell ref="B6:D6"/>
    <mergeCell ref="B7:D7"/>
    <mergeCell ref="A1:J1"/>
    <mergeCell ref="A2:J2"/>
    <mergeCell ref="B3:J3"/>
    <mergeCell ref="B4:D4"/>
    <mergeCell ref="E4:J4"/>
    <mergeCell ref="B8:D8"/>
    <mergeCell ref="E8:J8"/>
  </mergeCells>
  <printOptions/>
  <pageMargins left="0.39" right="0.54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2016-07-15T11:07:14Z</cp:lastPrinted>
  <dcterms:created xsi:type="dcterms:W3CDTF">2005-11-04T08:43:51Z</dcterms:created>
  <dcterms:modified xsi:type="dcterms:W3CDTF">2019-02-07T09:00:09Z</dcterms:modified>
  <cp:category/>
  <cp:version/>
  <cp:contentType/>
  <cp:contentStatus/>
</cp:coreProperties>
</file>